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BKD\BWZ\WiVe QV\2022\QV Rechner\3_aktuelle QV-Rechner 2022\"/>
    </mc:Choice>
  </mc:AlternateContent>
  <workbookProtection workbookAlgorithmName="SHA-512" workbookHashValue="SeBLZU51la84GE9wxp2BJ/bDCauIm8UQeZwdIsK9KLQ2JyyoTcJ2s9fRHUu9ah2r2kToSepqDvDDCXQPgfatbQ==" workbookSaltValue="+Wxo9qGtKMAJD7FB03c4Tg==" workbookSpinCount="100000" lockStructure="1"/>
  <bookViews>
    <workbookView xWindow="360" yWindow="20" windowWidth="19440" windowHeight="15140"/>
  </bookViews>
  <sheets>
    <sheet name="QV Profil E mit BM" sheetId="1" r:id="rId1"/>
  </sheets>
  <definedNames>
    <definedName name="_xlnm.Print_Area" localSheetId="0">'QV Profil E mit BM'!$B$1:$X$69</definedName>
  </definedNames>
  <calcPr calcId="162913"/>
</workbook>
</file>

<file path=xl/calcChain.xml><?xml version="1.0" encoding="utf-8"?>
<calcChain xmlns="http://schemas.openxmlformats.org/spreadsheetml/2006/main">
  <c r="R66" i="1" l="1"/>
  <c r="Q61" i="1"/>
  <c r="P61" i="1"/>
  <c r="P64" i="1" s="1"/>
  <c r="O61" i="1"/>
  <c r="N61" i="1"/>
  <c r="N62" i="1"/>
  <c r="N63" i="1" l="1"/>
  <c r="U64" i="1" s="1"/>
  <c r="H26" i="1" l="1"/>
  <c r="H25" i="1"/>
  <c r="G25" i="1"/>
  <c r="G26" i="1" s="1"/>
  <c r="F25" i="1"/>
  <c r="F26" i="1" s="1"/>
  <c r="E25" i="1"/>
  <c r="D25" i="1"/>
  <c r="C25" i="1"/>
  <c r="V42" i="1"/>
  <c r="U55" i="1"/>
  <c r="U37" i="1"/>
  <c r="U31" i="1"/>
  <c r="U25" i="1"/>
  <c r="N6" i="1"/>
  <c r="O6" i="1"/>
  <c r="P6" i="1"/>
  <c r="Q6" i="1"/>
  <c r="R6" i="1"/>
  <c r="S6" i="1"/>
  <c r="U7" i="1"/>
  <c r="S12" i="1"/>
  <c r="R12" i="1"/>
  <c r="Q12" i="1"/>
  <c r="P12" i="1"/>
  <c r="O12" i="1"/>
  <c r="X14" i="1" s="1"/>
  <c r="V14" i="1" s="1"/>
  <c r="N12" i="1"/>
  <c r="N18" i="1"/>
  <c r="U18" i="1" s="1"/>
  <c r="O18" i="1"/>
  <c r="P18" i="1"/>
  <c r="Q18" i="1"/>
  <c r="R18" i="1"/>
  <c r="S18" i="1"/>
  <c r="U19" i="1"/>
  <c r="N30" i="1"/>
  <c r="U30" i="1" s="1"/>
  <c r="O30" i="1"/>
  <c r="P30" i="1"/>
  <c r="Q30" i="1"/>
  <c r="R30" i="1"/>
  <c r="S30" i="1"/>
  <c r="S24" i="1"/>
  <c r="R24" i="1"/>
  <c r="Q24" i="1"/>
  <c r="P24" i="1"/>
  <c r="O24" i="1"/>
  <c r="N24" i="1"/>
  <c r="X26" i="1" s="1"/>
  <c r="U24" i="1"/>
  <c r="S36" i="1"/>
  <c r="R36" i="1"/>
  <c r="Q36" i="1"/>
  <c r="P36" i="1"/>
  <c r="O36" i="1"/>
  <c r="U36" i="1" s="1"/>
  <c r="N36" i="1"/>
  <c r="P46" i="1"/>
  <c r="Q46" i="1"/>
  <c r="R46" i="1"/>
  <c r="S46" i="1"/>
  <c r="X46" i="1"/>
  <c r="Q50" i="1"/>
  <c r="P50" i="1"/>
  <c r="O50" i="1"/>
  <c r="X50" i="1"/>
  <c r="N54" i="1"/>
  <c r="V56" i="1" s="1"/>
  <c r="O54" i="1"/>
  <c r="P54" i="1"/>
  <c r="Q54" i="1"/>
  <c r="U13" i="1"/>
  <c r="V40" i="1"/>
  <c r="V41" i="1" s="1"/>
  <c r="U12" i="1"/>
  <c r="X32" i="1"/>
  <c r="E26" i="1" l="1"/>
  <c r="D26" i="1"/>
  <c r="X67" i="1"/>
  <c r="X38" i="1"/>
  <c r="U54" i="1"/>
  <c r="U62" i="1"/>
  <c r="V67" i="1" s="1"/>
  <c r="X20" i="1"/>
  <c r="V20" i="1" s="1"/>
  <c r="U6" i="1"/>
  <c r="X8" i="1" s="1"/>
  <c r="I48" i="1" l="1"/>
  <c r="I46" i="1"/>
  <c r="X69" i="1"/>
  <c r="I44" i="1" s="1"/>
  <c r="V8" i="1"/>
  <c r="H48" i="1" s="1"/>
  <c r="H46" i="1" l="1"/>
  <c r="V69" i="1"/>
  <c r="H44" i="1" s="1"/>
  <c r="H50" i="1" l="1"/>
  <c r="I50" i="1" s="1"/>
</calcChain>
</file>

<file path=xl/sharedStrings.xml><?xml version="1.0" encoding="utf-8"?>
<sst xmlns="http://schemas.openxmlformats.org/spreadsheetml/2006/main" count="119" uniqueCount="78">
  <si>
    <t>Berechnung des schulischen Qualifikationsverfahrens</t>
  </si>
  <si>
    <t>Semesternoten</t>
  </si>
  <si>
    <t>Ø (1/10)</t>
  </si>
  <si>
    <t>(1/2)</t>
  </si>
  <si>
    <t>(1/10)</t>
  </si>
  <si>
    <t>Rundung</t>
  </si>
  <si>
    <t>Gesamtnote schulischer Teil</t>
  </si>
  <si>
    <t>Schriftliche und mündliche Prüfung (Ende 3. Lehrjahr)</t>
  </si>
  <si>
    <t>IKA</t>
  </si>
  <si>
    <t>Deutsch</t>
  </si>
  <si>
    <t>Englisch</t>
  </si>
  <si>
    <t>Das schulische QV gilt als bestanden, wenn</t>
  </si>
  <si>
    <t>• höchstens zwei Fachnoten ungenügend sind</t>
  </si>
  <si>
    <t>und</t>
  </si>
  <si>
    <t>Ø (1/2)</t>
  </si>
  <si>
    <t>• die Summe der gewichteten negativen Fachnoten nicht mehr als 2.0 beträgt</t>
  </si>
  <si>
    <t>E</t>
  </si>
  <si>
    <t>Französisch</t>
  </si>
  <si>
    <t>BM</t>
  </si>
  <si>
    <t>Mathematik</t>
  </si>
  <si>
    <t>Finanz- und Rechnungswesen</t>
  </si>
  <si>
    <t>IDPA/SA</t>
  </si>
  <si>
    <t>Information/Kommunikation/Administration</t>
  </si>
  <si>
    <r>
      <t xml:space="preserve">Fachnote </t>
    </r>
    <r>
      <rPr>
        <sz val="7"/>
        <rFont val="Calibri"/>
        <family val="2"/>
      </rPr>
      <t>(Durchschnitt Erfahrungsnote und Prüfungsnote)</t>
    </r>
  </si>
  <si>
    <t>Fachnote E-Profil</t>
  </si>
  <si>
    <t>Fachnote BM</t>
  </si>
  <si>
    <r>
      <t xml:space="preserve">Schriftliche Prüfung (Ende 3. Lehrjahr) &gt; </t>
    </r>
    <r>
      <rPr>
        <b/>
        <sz val="10"/>
        <color indexed="10"/>
        <rFont val="Calibri"/>
        <family val="2"/>
      </rPr>
      <t>W&amp;G 1</t>
    </r>
  </si>
  <si>
    <t>W&amp;G 2</t>
  </si>
  <si>
    <t>W&amp;G 1</t>
  </si>
  <si>
    <t>QV</t>
  </si>
  <si>
    <t>• Erfassen Sie in den grün hinterlegten Feldern die QV-Noten.</t>
  </si>
  <si>
    <t>Schriftliche Prüfung (Ende 2. Lehrjahr)</t>
  </si>
  <si>
    <t>Projektarbeiten (E-Profil)</t>
  </si>
  <si>
    <t>Erfahrungsnoten für BM und E-Profil</t>
  </si>
  <si>
    <t>• Tragen Sie die Erfahrungsnoten pro Semester in die unten stehende Tabelle ein. Diese werden in die rechte</t>
  </si>
  <si>
    <t>Tabelle automatisch übertragen. Eine Neuberechnung wird ausgelöst.</t>
  </si>
  <si>
    <t>QV-Rechner für Lernende</t>
  </si>
  <si>
    <t>Vorgehen</t>
  </si>
  <si>
    <t>zählt doppelt (nur für neg. Notenabweichung und Durchschnitt)</t>
  </si>
  <si>
    <t>• der Durchschnitt aller gewichteten Fachnoten mind. 4,0 beträgt</t>
  </si>
  <si>
    <t>Technik und Umwelt</t>
  </si>
  <si>
    <t>Erfahrungsnoten nur für E-Profil</t>
  </si>
  <si>
    <t>Geschichte und Politik</t>
  </si>
  <si>
    <t>Wirtschaft und Recht</t>
  </si>
  <si>
    <t>IDAF (Vertiefen &amp; Vernetzen)</t>
  </si>
  <si>
    <t>Erfahrungsnoten nur für BM</t>
  </si>
  <si>
    <t>Ø FCE</t>
  </si>
  <si>
    <t>IDAF1</t>
  </si>
  <si>
    <t>IDAF2</t>
  </si>
  <si>
    <t>IDAF3</t>
  </si>
  <si>
    <t>IDAF4</t>
  </si>
  <si>
    <t>V&amp;V1</t>
  </si>
  <si>
    <t>V&amp;V2</t>
  </si>
  <si>
    <t>V&amp;V3</t>
  </si>
  <si>
    <t>IDAF</t>
  </si>
  <si>
    <t>Ø V&amp;V</t>
  </si>
  <si>
    <r>
      <t xml:space="preserve">Fachnote </t>
    </r>
    <r>
      <rPr>
        <sz val="7"/>
        <rFont val="Calibri"/>
        <family val="2"/>
      </rPr>
      <t>(Durchschnitt V&amp;V und SA bzw. IDAF und IDPA)</t>
    </r>
  </si>
  <si>
    <t>• Für IDAF erfassen Sie in den ersten vier Spalten die erarbeiteten Noten.</t>
  </si>
  <si>
    <t>mit Ausbildungsbeginn Sommer 2015 und später</t>
  </si>
  <si>
    <t>Wirtschaft und Recht (WR)</t>
  </si>
  <si>
    <t>Finanz- und Rechnungswesen (FRw)</t>
  </si>
  <si>
    <t>Ø Prüfungsnote FRw und WR</t>
  </si>
  <si>
    <t>Ø aller Semesternoten von FRw und WR</t>
  </si>
  <si>
    <t>Ø IDAF1+2</t>
  </si>
  <si>
    <t>Ø IDAF3+4</t>
  </si>
  <si>
    <t>1/2</t>
  </si>
  <si>
    <t>Ø DELF B2 Junior</t>
  </si>
  <si>
    <t>Ø</t>
  </si>
  <si>
    <t>Entwicklung</t>
  </si>
  <si>
    <r>
      <t xml:space="preserve">BM
</t>
    </r>
    <r>
      <rPr>
        <b/>
        <sz val="8"/>
        <rFont val="Calibri"/>
        <family val="2"/>
      </rPr>
      <t>Wirtschaft</t>
    </r>
  </si>
  <si>
    <t>V November 2016</t>
  </si>
  <si>
    <t>Schriftliche Prüfung (Ende 3. Lehrjahr)</t>
  </si>
  <si>
    <t xml:space="preserve">                                Berufs- und Weiterbildungszentrum Uri</t>
  </si>
  <si>
    <t xml:space="preserve">Voraussetzung für den Erwerb des eidg. Berufsmaturitätszeugnisses </t>
  </si>
  <si>
    <t>IDPA (SA)</t>
  </si>
  <si>
    <t>ist der Erwerb des eidg. Fähigkeitszeugnisses EFZ Kauffrau/Kaufmann erweiterte Grundbildung (E Profil).</t>
  </si>
  <si>
    <t>Hinweis:</t>
  </si>
  <si>
    <t>Merkblatt ohne Gewähr – im Zweifelsfall gelten die entsprechenden gesetzlichen Grundlagen (Bildungsverordnung 26. September 2011 (Stand am 1. Mai 2017)). Das Ergebnis dieser Notenberechnung ist rechtlich nicht bindend. Es besteht die Möglichkeit von Fehlern. Im Zweifelsfall gilt der amtlich ausgestellte Notenausweis.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</si>
</sst>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quot;schulisches QV bestanden&quot;;&quot;schulisches QV nicht bestanden&quot;;"/>
    <numFmt numFmtId="167" formatCode="mmmm\ yyyy"/>
    <numFmt numFmtId="168" formatCode=";;;"/>
  </numFmts>
  <fonts count="23" x14ac:knownFonts="1">
    <font>
      <sz val="10"/>
      <name val="Arial"/>
    </font>
    <font>
      <sz val="8"/>
      <name val="Arial"/>
      <family val="2"/>
    </font>
    <font>
      <sz val="7"/>
      <name val="Calibri"/>
      <family val="2"/>
    </font>
    <font>
      <b/>
      <sz val="10"/>
      <color indexed="10"/>
      <name val="Calibri"/>
      <family val="2"/>
    </font>
    <font>
      <b/>
      <sz val="10"/>
      <name val="Symbol"/>
      <family val="1"/>
      <charset val="2"/>
    </font>
    <font>
      <b/>
      <sz val="10"/>
      <name val="Calibri"/>
      <family val="2"/>
    </font>
    <font>
      <b/>
      <sz val="8"/>
      <name val="Calibri"/>
      <family val="2"/>
    </font>
    <font>
      <b/>
      <sz val="14"/>
      <name val="Calibri"/>
      <family val="2"/>
      <scheme val="minor"/>
    </font>
    <font>
      <sz val="10"/>
      <name val="Calibri"/>
      <family val="2"/>
      <scheme val="minor"/>
    </font>
    <font>
      <b/>
      <sz val="10"/>
      <name val="Calibri"/>
      <family val="2"/>
      <scheme val="minor"/>
    </font>
    <font>
      <sz val="7"/>
      <name val="Calibri"/>
      <family val="2"/>
      <scheme val="minor"/>
    </font>
    <font>
      <b/>
      <sz val="7"/>
      <name val="Calibri"/>
      <family val="2"/>
      <scheme val="minor"/>
    </font>
    <font>
      <b/>
      <sz val="10"/>
      <color rgb="FFFF0000"/>
      <name val="Calibri"/>
      <family val="2"/>
      <scheme val="minor"/>
    </font>
    <font>
      <b/>
      <sz val="11"/>
      <name val="Calibri"/>
      <family val="2"/>
      <scheme val="minor"/>
    </font>
    <font>
      <b/>
      <sz val="10"/>
      <color theme="9" tint="-0.249977111117893"/>
      <name val="Calibri"/>
      <family val="2"/>
      <scheme val="minor"/>
    </font>
    <font>
      <b/>
      <sz val="10"/>
      <color theme="4" tint="-0.249977111117893"/>
      <name val="Calibri"/>
      <family val="2"/>
      <scheme val="minor"/>
    </font>
    <font>
      <b/>
      <sz val="16"/>
      <name val="Calibri"/>
      <family val="2"/>
      <scheme val="minor"/>
    </font>
    <font>
      <b/>
      <sz val="10"/>
      <color theme="0"/>
      <name val="Calibri"/>
      <family val="2"/>
      <scheme val="minor"/>
    </font>
    <font>
      <sz val="10"/>
      <color theme="0"/>
      <name val="Calibri"/>
      <family val="2"/>
      <scheme val="minor"/>
    </font>
    <font>
      <sz val="10"/>
      <color rgb="FFFF0000"/>
      <name val="Calibri"/>
      <family val="2"/>
      <scheme val="minor"/>
    </font>
    <font>
      <b/>
      <sz val="28"/>
      <name val="Calibri"/>
      <family val="2"/>
      <scheme val="minor"/>
    </font>
    <font>
      <b/>
      <i/>
      <sz val="10"/>
      <name val="Calibri"/>
      <family val="2"/>
      <scheme val="minor"/>
    </font>
    <font>
      <b/>
      <sz val="14"/>
      <color rgb="FFFF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57">
    <border>
      <left/>
      <right/>
      <top/>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FF00"/>
      </left>
      <right/>
      <top style="medium">
        <color rgb="FF00FF00"/>
      </top>
      <bottom/>
      <diagonal/>
    </border>
    <border>
      <left/>
      <right/>
      <top style="medium">
        <color rgb="FF00FF00"/>
      </top>
      <bottom/>
      <diagonal/>
    </border>
    <border>
      <left/>
      <right style="medium">
        <color rgb="FF00FF00"/>
      </right>
      <top style="medium">
        <color rgb="FF00FF00"/>
      </top>
      <bottom/>
      <diagonal/>
    </border>
    <border>
      <left style="medium">
        <color rgb="FF00FF00"/>
      </left>
      <right/>
      <top/>
      <bottom/>
      <diagonal/>
    </border>
    <border>
      <left/>
      <right style="medium">
        <color rgb="FF00FF00"/>
      </right>
      <top/>
      <bottom/>
      <diagonal/>
    </border>
    <border>
      <left/>
      <right style="medium">
        <color rgb="FF00FF00"/>
      </right>
      <top/>
      <bottom style="thin">
        <color indexed="64"/>
      </bottom>
      <diagonal/>
    </border>
    <border>
      <left style="medium">
        <color rgb="FF00FF00"/>
      </left>
      <right/>
      <top/>
      <bottom style="medium">
        <color rgb="FF00FF00"/>
      </bottom>
      <diagonal/>
    </border>
    <border>
      <left/>
      <right/>
      <top/>
      <bottom style="medium">
        <color rgb="FF00FF00"/>
      </bottom>
      <diagonal/>
    </border>
    <border>
      <left/>
      <right style="medium">
        <color rgb="FF00FF00"/>
      </right>
      <top/>
      <bottom style="medium">
        <color rgb="FF00FF00"/>
      </bottom>
      <diagonal/>
    </border>
    <border>
      <left style="medium">
        <color theme="0" tint="-0.249977111117893"/>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medium">
        <color theme="0" tint="-0.249977111117893"/>
      </right>
      <top style="medium">
        <color theme="0"/>
      </top>
      <bottom/>
      <diagonal/>
    </border>
    <border>
      <left/>
      <right style="thin">
        <color theme="0"/>
      </right>
      <top/>
      <bottom/>
      <diagonal/>
    </border>
    <border>
      <left style="medium">
        <color rgb="FFFF0000"/>
      </left>
      <right/>
      <top/>
      <bottom style="medium">
        <color rgb="FFFF0000"/>
      </bottom>
      <diagonal/>
    </border>
    <border>
      <left/>
      <right style="thin">
        <color theme="0"/>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indexed="64"/>
      </top>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theme="0"/>
      </right>
      <top style="thin">
        <color theme="0"/>
      </top>
      <bottom style="thin">
        <color indexed="64"/>
      </bottom>
      <diagonal/>
    </border>
    <border>
      <left/>
      <right style="thin">
        <color theme="0"/>
      </right>
      <top style="thin">
        <color theme="0"/>
      </top>
      <bottom style="thin">
        <color indexed="64"/>
      </bottom>
      <diagonal/>
    </border>
    <border>
      <left/>
      <right style="thin">
        <color theme="0"/>
      </right>
      <top/>
      <bottom style="thin">
        <color indexed="64"/>
      </bottom>
      <diagonal/>
    </border>
    <border>
      <left/>
      <right style="thin">
        <color indexed="64"/>
      </right>
      <top/>
      <bottom style="thin">
        <color indexed="64"/>
      </bottom>
      <diagonal/>
    </border>
  </borders>
  <cellStyleXfs count="1">
    <xf numFmtId="0" fontId="0" fillId="0" borderId="0"/>
  </cellStyleXfs>
  <cellXfs count="149">
    <xf numFmtId="0" fontId="0" fillId="0" borderId="0" xfId="0"/>
    <xf numFmtId="0" fontId="7" fillId="0" borderId="0" xfId="0" applyFont="1" applyProtection="1">
      <protection hidden="1"/>
    </xf>
    <xf numFmtId="0" fontId="8" fillId="0" borderId="0" xfId="0" applyFo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protection hidden="1"/>
    </xf>
    <xf numFmtId="0" fontId="9" fillId="0" borderId="0" xfId="0" applyFont="1" applyAlignment="1" applyProtection="1">
      <alignment horizontal="left"/>
      <protection hidden="1"/>
    </xf>
    <xf numFmtId="0" fontId="9" fillId="0" borderId="0" xfId="0" applyFont="1" applyProtection="1">
      <protection hidden="1"/>
    </xf>
    <xf numFmtId="0" fontId="10" fillId="0" borderId="0" xfId="0" applyFont="1" applyProtection="1">
      <protection hidden="1"/>
    </xf>
    <xf numFmtId="0" fontId="8" fillId="0" borderId="0" xfId="0" applyFont="1" applyAlignment="1" applyProtection="1">
      <alignment horizontal="left"/>
      <protection hidden="1"/>
    </xf>
    <xf numFmtId="0" fontId="10" fillId="0" borderId="0" xfId="0" applyFont="1" applyAlignment="1" applyProtection="1">
      <alignment horizontal="center"/>
      <protection hidden="1"/>
    </xf>
    <xf numFmtId="0" fontId="8" fillId="0" borderId="0" xfId="0" applyFont="1" applyFill="1" applyProtection="1">
      <protection hidden="1"/>
    </xf>
    <xf numFmtId="0" fontId="8" fillId="0" borderId="0" xfId="0" applyFont="1" applyAlignment="1" applyProtection="1">
      <alignment horizontal="center"/>
      <protection hidden="1"/>
    </xf>
    <xf numFmtId="0" fontId="10" fillId="0" borderId="0" xfId="0" applyFont="1" applyFill="1" applyAlignment="1" applyProtection="1">
      <alignment horizontal="center"/>
      <protection hidden="1"/>
    </xf>
    <xf numFmtId="0" fontId="9" fillId="0" borderId="2" xfId="0" applyFont="1" applyBorder="1" applyProtection="1">
      <protection hidden="1"/>
    </xf>
    <xf numFmtId="0" fontId="10" fillId="0" borderId="2" xfId="0" applyFont="1" applyBorder="1" applyAlignment="1" applyProtection="1">
      <alignment horizontal="center"/>
      <protection hidden="1"/>
    </xf>
    <xf numFmtId="0" fontId="8" fillId="0" borderId="0" xfId="0" applyFont="1" applyBorder="1" applyProtection="1">
      <protection hidden="1"/>
    </xf>
    <xf numFmtId="164" fontId="9" fillId="0" borderId="0" xfId="0" applyNumberFormat="1" applyFont="1" applyBorder="1" applyProtection="1">
      <protection hidden="1"/>
    </xf>
    <xf numFmtId="0" fontId="11" fillId="0" borderId="0" xfId="0" applyFont="1" applyAlignment="1" applyProtection="1">
      <alignment horizontal="right"/>
      <protection hidden="1"/>
    </xf>
    <xf numFmtId="0" fontId="12" fillId="0" borderId="0" xfId="0" applyFont="1" applyProtection="1">
      <protection hidden="1"/>
    </xf>
    <xf numFmtId="0" fontId="8" fillId="0" borderId="0" xfId="0" applyFont="1" applyBorder="1" applyAlignment="1" applyProtection="1">
      <alignment horizontal="left"/>
      <protection hidden="1"/>
    </xf>
    <xf numFmtId="0" fontId="9" fillId="0" borderId="0" xfId="0" applyFont="1" applyBorder="1" applyProtection="1">
      <protection hidden="1"/>
    </xf>
    <xf numFmtId="0" fontId="10" fillId="0" borderId="0" xfId="0" applyFont="1" applyBorder="1" applyAlignment="1" applyProtection="1">
      <alignment horizontal="center"/>
      <protection hidden="1"/>
    </xf>
    <xf numFmtId="167" fontId="10" fillId="0" borderId="0" xfId="0" applyNumberFormat="1" applyFont="1" applyBorder="1" applyAlignment="1" applyProtection="1">
      <alignment horizontal="right"/>
      <protection hidden="1"/>
    </xf>
    <xf numFmtId="166" fontId="13" fillId="0" borderId="0" xfId="0" applyNumberFormat="1" applyFont="1" applyBorder="1" applyAlignment="1" applyProtection="1">
      <alignment horizontal="right"/>
      <protection hidden="1"/>
    </xf>
    <xf numFmtId="0" fontId="9" fillId="0" borderId="13" xfId="0" applyFont="1" applyBorder="1" applyProtection="1">
      <protection hidden="1"/>
    </xf>
    <xf numFmtId="0" fontId="8" fillId="0" borderId="14" xfId="0" applyFont="1" applyBorder="1" applyProtection="1">
      <protection hidden="1"/>
    </xf>
    <xf numFmtId="0" fontId="9" fillId="0" borderId="16" xfId="0" applyFont="1" applyBorder="1" applyProtection="1">
      <protection hidden="1"/>
    </xf>
    <xf numFmtId="0" fontId="8" fillId="0" borderId="16" xfId="0" applyFont="1" applyBorder="1" applyProtection="1">
      <protection hidden="1"/>
    </xf>
    <xf numFmtId="0" fontId="8" fillId="0" borderId="17" xfId="0" applyFont="1" applyBorder="1" applyProtection="1">
      <protection hidden="1"/>
    </xf>
    <xf numFmtId="0" fontId="12" fillId="0" borderId="19" xfId="0" applyFont="1" applyBorder="1" applyProtection="1">
      <protection hidden="1"/>
    </xf>
    <xf numFmtId="0" fontId="8" fillId="0" borderId="20" xfId="0" applyFont="1" applyBorder="1" applyProtection="1">
      <protection hidden="1"/>
    </xf>
    <xf numFmtId="0" fontId="8" fillId="0" borderId="21" xfId="0" applyFont="1" applyBorder="1" applyProtection="1">
      <protection hidden="1"/>
    </xf>
    <xf numFmtId="0" fontId="14" fillId="0" borderId="0" xfId="0" applyFont="1" applyFill="1" applyBorder="1" applyProtection="1">
      <protection hidden="1"/>
    </xf>
    <xf numFmtId="0" fontId="15" fillId="0" borderId="0" xfId="0" applyFont="1" applyFill="1" applyProtection="1">
      <protection hidden="1"/>
    </xf>
    <xf numFmtId="164" fontId="9" fillId="0" borderId="0" xfId="0" applyNumberFormat="1" applyFont="1" applyFill="1" applyAlignment="1" applyProtection="1">
      <alignment horizontal="center"/>
      <protection hidden="1"/>
    </xf>
    <xf numFmtId="164" fontId="9" fillId="0" borderId="22" xfId="0" applyNumberFormat="1" applyFont="1" applyFill="1" applyBorder="1" applyAlignment="1" applyProtection="1">
      <alignment horizontal="center"/>
      <protection hidden="1"/>
    </xf>
    <xf numFmtId="164" fontId="9" fillId="0" borderId="0" xfId="0" applyNumberFormat="1" applyFont="1" applyAlignment="1" applyProtection="1">
      <alignment horizontal="center"/>
      <protection hidden="1"/>
    </xf>
    <xf numFmtId="164" fontId="9" fillId="0" borderId="22" xfId="0" applyNumberFormat="1" applyFont="1" applyBorder="1" applyAlignment="1" applyProtection="1">
      <alignment horizontal="center"/>
      <protection hidden="1"/>
    </xf>
    <xf numFmtId="164" fontId="8" fillId="0" borderId="0" xfId="0" applyNumberFormat="1" applyFont="1" applyAlignment="1" applyProtection="1">
      <alignment horizontal="center"/>
      <protection hidden="1"/>
    </xf>
    <xf numFmtId="164" fontId="11" fillId="0" borderId="0" xfId="0" applyNumberFormat="1" applyFont="1" applyAlignment="1" applyProtection="1">
      <alignment horizontal="center"/>
      <protection hidden="1"/>
    </xf>
    <xf numFmtId="164" fontId="11" fillId="0" borderId="22" xfId="0" applyNumberFormat="1" applyFont="1" applyBorder="1" applyAlignment="1" applyProtection="1">
      <alignment horizontal="center"/>
      <protection hidden="1"/>
    </xf>
    <xf numFmtId="164" fontId="8" fillId="0" borderId="0" xfId="0" applyNumberFormat="1" applyFont="1" applyFill="1" applyAlignment="1" applyProtection="1">
      <alignment horizontal="center"/>
      <protection hidden="1"/>
    </xf>
    <xf numFmtId="0" fontId="8" fillId="0" borderId="22" xfId="0" applyFont="1" applyBorder="1" applyAlignment="1" applyProtection="1">
      <alignment horizontal="center"/>
      <protection hidden="1"/>
    </xf>
    <xf numFmtId="164" fontId="9" fillId="2" borderId="28" xfId="0" applyNumberFormat="1" applyFont="1" applyFill="1" applyBorder="1" applyAlignment="1" applyProtection="1">
      <alignment horizontal="center"/>
      <protection hidden="1"/>
    </xf>
    <xf numFmtId="165" fontId="8" fillId="2" borderId="29" xfId="0" applyNumberFormat="1" applyFont="1" applyFill="1" applyBorder="1" applyAlignment="1" applyProtection="1">
      <alignment horizontal="center"/>
      <protection hidden="1"/>
    </xf>
    <xf numFmtId="165" fontId="8" fillId="3" borderId="29" xfId="0" applyNumberFormat="1" applyFont="1" applyFill="1" applyBorder="1" applyAlignment="1" applyProtection="1">
      <alignment horizontal="center"/>
      <protection hidden="1"/>
    </xf>
    <xf numFmtId="0" fontId="7" fillId="0" borderId="1" xfId="0" applyFont="1" applyBorder="1" applyProtection="1">
      <protection hidden="1"/>
    </xf>
    <xf numFmtId="0" fontId="16" fillId="0" borderId="0" xfId="0" applyFont="1" applyAlignment="1" applyProtection="1">
      <alignment vertical="top" wrapText="1"/>
      <protection hidden="1"/>
    </xf>
    <xf numFmtId="0" fontId="12" fillId="0" borderId="16" xfId="0" applyFont="1" applyBorder="1" applyProtection="1">
      <protection hidden="1"/>
    </xf>
    <xf numFmtId="164" fontId="9" fillId="4" borderId="0" xfId="0" applyNumberFormat="1" applyFont="1" applyFill="1" applyAlignment="1" applyProtection="1">
      <alignment horizontal="center"/>
      <protection hidden="1"/>
    </xf>
    <xf numFmtId="164" fontId="9" fillId="4" borderId="22" xfId="0" applyNumberFormat="1" applyFont="1" applyFill="1" applyBorder="1" applyAlignment="1" applyProtection="1">
      <alignment horizontal="center"/>
      <protection hidden="1"/>
    </xf>
    <xf numFmtId="164" fontId="9" fillId="4" borderId="2" xfId="0" applyNumberFormat="1" applyFont="1" applyFill="1" applyBorder="1" applyAlignment="1" applyProtection="1">
      <alignment horizontal="center"/>
      <protection hidden="1"/>
    </xf>
    <xf numFmtId="0" fontId="17" fillId="5" borderId="0" xfId="0" applyFont="1" applyFill="1" applyProtection="1">
      <protection hidden="1"/>
    </xf>
    <xf numFmtId="164" fontId="18" fillId="5" borderId="31" xfId="0" applyNumberFormat="1" applyFont="1" applyFill="1" applyBorder="1" applyAlignment="1" applyProtection="1">
      <alignment horizontal="center"/>
      <protection hidden="1"/>
    </xf>
    <xf numFmtId="164" fontId="17" fillId="5" borderId="0" xfId="0" applyNumberFormat="1" applyFont="1" applyFill="1" applyAlignment="1" applyProtection="1">
      <alignment horizontal="center"/>
      <protection hidden="1"/>
    </xf>
    <xf numFmtId="165" fontId="17" fillId="5" borderId="28" xfId="0" applyNumberFormat="1" applyFont="1" applyFill="1" applyBorder="1" applyAlignment="1" applyProtection="1">
      <alignment horizontal="center"/>
      <protection hidden="1"/>
    </xf>
    <xf numFmtId="0" fontId="19" fillId="0" borderId="0" xfId="0" applyFont="1" applyProtection="1">
      <protection hidden="1"/>
    </xf>
    <xf numFmtId="164" fontId="8" fillId="2" borderId="3" xfId="0" applyNumberFormat="1" applyFont="1" applyFill="1" applyBorder="1" applyAlignment="1" applyProtection="1">
      <alignment horizontal="center"/>
      <protection hidden="1"/>
    </xf>
    <xf numFmtId="164" fontId="8" fillId="3" borderId="3" xfId="0" applyNumberFormat="1" applyFont="1" applyFill="1" applyBorder="1" applyAlignment="1" applyProtection="1">
      <alignment horizontal="center"/>
      <protection hidden="1"/>
    </xf>
    <xf numFmtId="0" fontId="8" fillId="6" borderId="3" xfId="0" applyFont="1" applyFill="1" applyBorder="1" applyProtection="1">
      <protection hidden="1"/>
    </xf>
    <xf numFmtId="164" fontId="8" fillId="2" borderId="32" xfId="0" applyNumberFormat="1" applyFont="1" applyFill="1" applyBorder="1" applyAlignment="1" applyProtection="1">
      <alignment horizontal="center"/>
      <protection locked="0" hidden="1"/>
    </xf>
    <xf numFmtId="164" fontId="8" fillId="2" borderId="33" xfId="0" applyNumberFormat="1" applyFont="1" applyFill="1" applyBorder="1" applyAlignment="1" applyProtection="1">
      <alignment horizontal="center"/>
      <protection locked="0" hidden="1"/>
    </xf>
    <xf numFmtId="164" fontId="18" fillId="5" borderId="34" xfId="0" applyNumberFormat="1" applyFont="1" applyFill="1" applyBorder="1" applyAlignment="1" applyProtection="1">
      <alignment horizontal="center"/>
      <protection locked="0" hidden="1"/>
    </xf>
    <xf numFmtId="164" fontId="8" fillId="2" borderId="35" xfId="0" applyNumberFormat="1" applyFont="1" applyFill="1" applyBorder="1" applyAlignment="1" applyProtection="1">
      <alignment horizontal="center"/>
      <protection locked="0" hidden="1"/>
    </xf>
    <xf numFmtId="164" fontId="8" fillId="2" borderId="36" xfId="0" applyNumberFormat="1" applyFont="1" applyFill="1" applyBorder="1" applyAlignment="1" applyProtection="1">
      <alignment horizontal="center"/>
      <protection locked="0" hidden="1"/>
    </xf>
    <xf numFmtId="164" fontId="18" fillId="5" borderId="37" xfId="0" applyNumberFormat="1" applyFont="1" applyFill="1" applyBorder="1" applyAlignment="1" applyProtection="1">
      <alignment horizontal="center"/>
      <protection locked="0" hidden="1"/>
    </xf>
    <xf numFmtId="164" fontId="8" fillId="7" borderId="35" xfId="0" applyNumberFormat="1" applyFont="1" applyFill="1" applyBorder="1" applyAlignment="1" applyProtection="1">
      <alignment horizontal="center"/>
      <protection hidden="1"/>
    </xf>
    <xf numFmtId="164" fontId="8" fillId="7" borderId="36" xfId="0" applyNumberFormat="1" applyFont="1" applyFill="1" applyBorder="1" applyAlignment="1" applyProtection="1">
      <alignment horizontal="center"/>
      <protection hidden="1"/>
    </xf>
    <xf numFmtId="164" fontId="8" fillId="7" borderId="37" xfId="0" applyNumberFormat="1" applyFont="1" applyFill="1" applyBorder="1" applyAlignment="1" applyProtection="1">
      <alignment horizontal="center"/>
      <protection hidden="1"/>
    </xf>
    <xf numFmtId="164" fontId="8" fillId="3" borderId="35" xfId="0" applyNumberFormat="1" applyFont="1" applyFill="1" applyBorder="1" applyAlignment="1" applyProtection="1">
      <alignment horizontal="center"/>
      <protection locked="0" hidden="1"/>
    </xf>
    <xf numFmtId="164" fontId="8" fillId="3" borderId="36" xfId="0" applyNumberFormat="1" applyFont="1" applyFill="1" applyBorder="1" applyAlignment="1" applyProtection="1">
      <alignment horizontal="center"/>
      <protection locked="0" hidden="1"/>
    </xf>
    <xf numFmtId="164" fontId="8" fillId="7" borderId="38" xfId="0" applyNumberFormat="1" applyFont="1" applyFill="1" applyBorder="1" applyAlignment="1" applyProtection="1">
      <alignment horizontal="center"/>
      <protection hidden="1"/>
    </xf>
    <xf numFmtId="164" fontId="8" fillId="7" borderId="39" xfId="0" applyNumberFormat="1" applyFont="1" applyFill="1" applyBorder="1" applyAlignment="1" applyProtection="1">
      <alignment horizontal="center"/>
      <protection hidden="1"/>
    </xf>
    <xf numFmtId="164" fontId="8" fillId="7" borderId="40" xfId="0" applyNumberFormat="1" applyFont="1" applyFill="1" applyBorder="1" applyAlignment="1" applyProtection="1">
      <alignment horizontal="center"/>
      <protection hidden="1"/>
    </xf>
    <xf numFmtId="165" fontId="8" fillId="3" borderId="38" xfId="0" applyNumberFormat="1" applyFont="1" applyFill="1" applyBorder="1" applyAlignment="1" applyProtection="1">
      <alignment horizontal="center"/>
      <protection hidden="1"/>
    </xf>
    <xf numFmtId="165" fontId="8" fillId="3" borderId="41" xfId="0" applyNumberFormat="1" applyFont="1" applyFill="1" applyBorder="1" applyAlignment="1" applyProtection="1">
      <alignment horizontal="center"/>
      <protection hidden="1"/>
    </xf>
    <xf numFmtId="165" fontId="8" fillId="6" borderId="4" xfId="0" applyNumberFormat="1" applyFont="1" applyFill="1" applyBorder="1" applyAlignment="1" applyProtection="1">
      <alignment horizontal="center"/>
      <protection hidden="1"/>
    </xf>
    <xf numFmtId="164" fontId="8" fillId="6" borderId="35" xfId="0" applyNumberFormat="1" applyFont="1" applyFill="1" applyBorder="1" applyAlignment="1" applyProtection="1">
      <alignment horizontal="center"/>
      <protection locked="0" hidden="1"/>
    </xf>
    <xf numFmtId="164" fontId="8" fillId="6" borderId="36" xfId="0" applyNumberFormat="1" applyFont="1" applyFill="1" applyBorder="1" applyAlignment="1" applyProtection="1">
      <alignment horizontal="center"/>
      <protection locked="0" hidden="1"/>
    </xf>
    <xf numFmtId="0" fontId="10" fillId="0" borderId="0" xfId="0" applyFont="1" applyAlignment="1" applyProtection="1">
      <alignment horizontal="right"/>
      <protection hidden="1"/>
    </xf>
    <xf numFmtId="165" fontId="8" fillId="3" borderId="0" xfId="0" applyNumberFormat="1" applyFont="1" applyFill="1" applyAlignment="1" applyProtection="1">
      <alignment horizontal="center"/>
      <protection hidden="1"/>
    </xf>
    <xf numFmtId="165" fontId="8" fillId="6" borderId="0" xfId="0" applyNumberFormat="1" applyFont="1" applyFill="1" applyAlignment="1" applyProtection="1">
      <alignment horizontal="center"/>
      <protection hidden="1"/>
    </xf>
    <xf numFmtId="165" fontId="8" fillId="2" borderId="38" xfId="0" applyNumberFormat="1" applyFont="1" applyFill="1" applyBorder="1" applyAlignment="1" applyProtection="1">
      <alignment horizontal="center"/>
      <protection hidden="1"/>
    </xf>
    <xf numFmtId="165" fontId="8" fillId="2" borderId="39" xfId="0" applyNumberFormat="1" applyFont="1" applyFill="1" applyBorder="1" applyAlignment="1" applyProtection="1">
      <alignment horizontal="center"/>
      <protection hidden="1"/>
    </xf>
    <xf numFmtId="165" fontId="8" fillId="2" borderId="40" xfId="0" applyNumberFormat="1" applyFont="1" applyFill="1" applyBorder="1" applyAlignment="1" applyProtection="1">
      <alignment horizontal="center"/>
      <protection hidden="1"/>
    </xf>
    <xf numFmtId="165" fontId="8" fillId="6" borderId="38" xfId="0" applyNumberFormat="1" applyFont="1" applyFill="1" applyBorder="1" applyAlignment="1" applyProtection="1">
      <alignment horizontal="center"/>
      <protection hidden="1"/>
    </xf>
    <xf numFmtId="165" fontId="8" fillId="6" borderId="39" xfId="0" applyNumberFormat="1" applyFont="1" applyFill="1" applyBorder="1" applyAlignment="1" applyProtection="1">
      <alignment horizontal="center"/>
      <protection hidden="1"/>
    </xf>
    <xf numFmtId="165" fontId="8" fillId="6" borderId="40" xfId="0" applyNumberFormat="1" applyFont="1" applyFill="1" applyBorder="1" applyAlignment="1" applyProtection="1">
      <alignment horizontal="center"/>
      <protection hidden="1"/>
    </xf>
    <xf numFmtId="0" fontId="9" fillId="0" borderId="0" xfId="0" applyFont="1" applyFill="1" applyProtection="1">
      <protection hidden="1"/>
    </xf>
    <xf numFmtId="0" fontId="20" fillId="0" borderId="0" xfId="0" applyFont="1" applyAlignment="1" applyProtection="1">
      <alignment horizontal="right" vertical="center"/>
      <protection hidden="1"/>
    </xf>
    <xf numFmtId="0" fontId="20" fillId="0" borderId="1" xfId="0" applyFont="1" applyBorder="1" applyAlignment="1" applyProtection="1">
      <alignment horizontal="right" vertical="center"/>
      <protection hidden="1"/>
    </xf>
    <xf numFmtId="0" fontId="11" fillId="0" borderId="0" xfId="0" quotePrefix="1" applyFont="1" applyAlignment="1" applyProtection="1">
      <alignment horizontal="center"/>
      <protection hidden="1"/>
    </xf>
    <xf numFmtId="0" fontId="8" fillId="0" borderId="5" xfId="0" applyFont="1" applyBorder="1" applyProtection="1">
      <protection hidden="1"/>
    </xf>
    <xf numFmtId="0" fontId="8" fillId="0" borderId="3" xfId="0" applyFont="1" applyBorder="1" applyProtection="1">
      <protection hidden="1"/>
    </xf>
    <xf numFmtId="164" fontId="4" fillId="0" borderId="22" xfId="0" applyNumberFormat="1" applyFont="1" applyBorder="1" applyAlignment="1" applyProtection="1">
      <alignment horizontal="center"/>
      <protection hidden="1"/>
    </xf>
    <xf numFmtId="0" fontId="9" fillId="0" borderId="0" xfId="0" applyFont="1" applyBorder="1" applyAlignment="1" applyProtection="1">
      <alignment horizontal="center"/>
      <protection hidden="1"/>
    </xf>
    <xf numFmtId="164" fontId="9" fillId="0" borderId="2" xfId="0" applyNumberFormat="1" applyFont="1" applyFill="1" applyBorder="1" applyAlignment="1" applyProtection="1">
      <alignment horizontal="center"/>
      <protection hidden="1"/>
    </xf>
    <xf numFmtId="0" fontId="11" fillId="0" borderId="2" xfId="0" applyFont="1" applyBorder="1" applyAlignment="1" applyProtection="1">
      <alignment horizontal="right"/>
      <protection hidden="1"/>
    </xf>
    <xf numFmtId="0" fontId="8" fillId="0" borderId="6" xfId="0" applyFont="1" applyBorder="1" applyProtection="1">
      <protection hidden="1"/>
    </xf>
    <xf numFmtId="164" fontId="8" fillId="7" borderId="45" xfId="0" applyNumberFormat="1" applyFont="1" applyFill="1" applyBorder="1" applyAlignment="1" applyProtection="1">
      <alignment horizontal="center"/>
      <protection hidden="1"/>
    </xf>
    <xf numFmtId="164" fontId="8" fillId="7" borderId="46" xfId="0" applyNumberFormat="1" applyFont="1" applyFill="1" applyBorder="1" applyAlignment="1" applyProtection="1">
      <alignment horizontal="center"/>
      <protection hidden="1"/>
    </xf>
    <xf numFmtId="164" fontId="8" fillId="2" borderId="46" xfId="0" applyNumberFormat="1" applyFont="1" applyFill="1" applyBorder="1" applyAlignment="1" applyProtection="1">
      <alignment horizontal="center"/>
      <protection locked="0" hidden="1"/>
    </xf>
    <xf numFmtId="164" fontId="8" fillId="7" borderId="47" xfId="0" applyNumberFormat="1" applyFont="1" applyFill="1" applyBorder="1" applyAlignment="1" applyProtection="1">
      <alignment horizontal="center"/>
      <protection hidden="1"/>
    </xf>
    <xf numFmtId="0" fontId="5" fillId="0" borderId="7" xfId="0" applyFont="1" applyBorder="1" applyAlignment="1" applyProtection="1">
      <alignment horizontal="right"/>
      <protection hidden="1"/>
    </xf>
    <xf numFmtId="165" fontId="9" fillId="0" borderId="8" xfId="0" applyNumberFormat="1" applyFont="1" applyBorder="1" applyAlignment="1" applyProtection="1">
      <alignment horizontal="center"/>
      <protection hidden="1"/>
    </xf>
    <xf numFmtId="0" fontId="9" fillId="0" borderId="9" xfId="0" applyFont="1" applyBorder="1" applyProtection="1">
      <protection hidden="1"/>
    </xf>
    <xf numFmtId="0" fontId="9" fillId="0" borderId="10" xfId="0" applyFont="1" applyBorder="1" applyAlignment="1" applyProtection="1">
      <alignment horizontal="right"/>
      <protection hidden="1"/>
    </xf>
    <xf numFmtId="167" fontId="11" fillId="0" borderId="0" xfId="0" applyNumberFormat="1" applyFont="1" applyAlignment="1" applyProtection="1">
      <alignment horizontal="right"/>
      <protection hidden="1"/>
    </xf>
    <xf numFmtId="0" fontId="9" fillId="0" borderId="11" xfId="0" applyFont="1" applyBorder="1" applyAlignment="1" applyProtection="1">
      <alignment horizontal="center"/>
      <protection hidden="1"/>
    </xf>
    <xf numFmtId="168" fontId="9" fillId="0" borderId="11" xfId="0" applyNumberFormat="1" applyFont="1" applyBorder="1" applyAlignment="1" applyProtection="1">
      <alignment horizontal="center"/>
      <protection hidden="1"/>
    </xf>
    <xf numFmtId="0" fontId="9" fillId="0" borderId="12" xfId="0" applyFont="1" applyBorder="1" applyAlignment="1" applyProtection="1">
      <alignment horizontal="center"/>
      <protection hidden="1"/>
    </xf>
    <xf numFmtId="0" fontId="21" fillId="0" borderId="16" xfId="0" applyFont="1" applyBorder="1" applyProtection="1">
      <protection hidden="1"/>
    </xf>
    <xf numFmtId="0" fontId="9" fillId="8" borderId="14" xfId="0" applyFont="1" applyFill="1" applyBorder="1" applyAlignment="1" applyProtection="1">
      <protection hidden="1"/>
    </xf>
    <xf numFmtId="168" fontId="8" fillId="8" borderId="0" xfId="0" applyNumberFormat="1" applyFont="1" applyFill="1" applyBorder="1" applyAlignment="1" applyProtection="1">
      <protection hidden="1"/>
    </xf>
    <xf numFmtId="168" fontId="8" fillId="8" borderId="1" xfId="0" applyNumberFormat="1" applyFont="1" applyFill="1" applyBorder="1" applyAlignment="1" applyProtection="1">
      <protection hidden="1"/>
    </xf>
    <xf numFmtId="168" fontId="13" fillId="8" borderId="0" xfId="0" applyNumberFormat="1" applyFont="1" applyFill="1" applyBorder="1" applyAlignment="1" applyProtection="1">
      <protection hidden="1"/>
    </xf>
    <xf numFmtId="0" fontId="9" fillId="9" borderId="15" xfId="0" applyFont="1" applyFill="1" applyBorder="1" applyProtection="1">
      <protection hidden="1"/>
    </xf>
    <xf numFmtId="168" fontId="8" fillId="9" borderId="17" xfId="0" applyNumberFormat="1" applyFont="1" applyFill="1" applyBorder="1" applyProtection="1">
      <protection hidden="1"/>
    </xf>
    <xf numFmtId="168" fontId="8" fillId="9" borderId="18" xfId="0" applyNumberFormat="1" applyFont="1" applyFill="1" applyBorder="1" applyProtection="1">
      <protection hidden="1"/>
    </xf>
    <xf numFmtId="168" fontId="13" fillId="9" borderId="17" xfId="0" applyNumberFormat="1" applyFont="1" applyFill="1" applyBorder="1" applyAlignment="1" applyProtection="1">
      <alignment horizontal="right"/>
      <protection hidden="1"/>
    </xf>
    <xf numFmtId="165" fontId="9" fillId="4" borderId="0" xfId="0" applyNumberFormat="1" applyFont="1" applyFill="1" applyAlignment="1" applyProtection="1">
      <alignment horizontal="center"/>
      <protection hidden="1"/>
    </xf>
    <xf numFmtId="165" fontId="9" fillId="4" borderId="2" xfId="0" applyNumberFormat="1" applyFont="1" applyFill="1" applyBorder="1" applyAlignment="1" applyProtection="1">
      <alignment horizontal="center"/>
      <protection hidden="1"/>
    </xf>
    <xf numFmtId="0" fontId="8" fillId="0" borderId="48" xfId="0" applyFont="1" applyBorder="1" applyProtection="1">
      <protection hidden="1"/>
    </xf>
    <xf numFmtId="0" fontId="9" fillId="7" borderId="49" xfId="0" applyFont="1" applyFill="1" applyBorder="1" applyProtection="1">
      <protection hidden="1"/>
    </xf>
    <xf numFmtId="0" fontId="8" fillId="7" borderId="44" xfId="0" applyFont="1" applyFill="1" applyBorder="1" applyProtection="1">
      <protection hidden="1"/>
    </xf>
    <xf numFmtId="0" fontId="8" fillId="7" borderId="50" xfId="0" applyFont="1" applyFill="1" applyBorder="1" applyProtection="1">
      <protection hidden="1"/>
    </xf>
    <xf numFmtId="0" fontId="9" fillId="7" borderId="51" xfId="0" applyFont="1" applyFill="1" applyBorder="1" applyAlignment="1" applyProtection="1">
      <alignment horizontal="center"/>
      <protection hidden="1"/>
    </xf>
    <xf numFmtId="0" fontId="8" fillId="0" borderId="52" xfId="0" applyFont="1" applyBorder="1" applyProtection="1">
      <protection hidden="1"/>
    </xf>
    <xf numFmtId="0" fontId="8" fillId="7" borderId="53" xfId="0" applyFont="1" applyFill="1" applyBorder="1" applyAlignment="1" applyProtection="1">
      <alignment horizontal="center"/>
      <protection hidden="1"/>
    </xf>
    <xf numFmtId="0" fontId="8" fillId="7" borderId="54" xfId="0" applyFont="1" applyFill="1" applyBorder="1" applyAlignment="1" applyProtection="1">
      <alignment horizontal="center"/>
      <protection hidden="1"/>
    </xf>
    <xf numFmtId="0" fontId="8" fillId="7" borderId="55" xfId="0" applyFont="1" applyFill="1" applyBorder="1" applyAlignment="1" applyProtection="1">
      <alignment horizontal="center"/>
      <protection hidden="1"/>
    </xf>
    <xf numFmtId="0" fontId="8" fillId="7" borderId="56" xfId="0" applyFont="1" applyFill="1" applyBorder="1" applyProtection="1">
      <protection hidden="1"/>
    </xf>
    <xf numFmtId="0" fontId="20" fillId="0" borderId="0" xfId="0" applyFont="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165" fontId="8" fillId="3" borderId="44" xfId="0" applyNumberFormat="1" applyFont="1" applyFill="1" applyBorder="1" applyAlignment="1" applyProtection="1">
      <alignment horizontal="center"/>
      <protection hidden="1"/>
    </xf>
    <xf numFmtId="165" fontId="8" fillId="6" borderId="0" xfId="0" applyNumberFormat="1" applyFont="1" applyFill="1" applyAlignment="1" applyProtection="1">
      <alignment horizontal="center"/>
      <protection hidden="1"/>
    </xf>
    <xf numFmtId="0" fontId="13" fillId="6" borderId="26" xfId="0" applyFont="1" applyFill="1" applyBorder="1" applyAlignment="1" applyProtection="1">
      <alignment horizontal="left" wrapText="1"/>
    </xf>
    <xf numFmtId="0" fontId="13" fillId="6" borderId="0" xfId="0" applyFont="1" applyFill="1" applyBorder="1" applyAlignment="1" applyProtection="1">
      <alignment horizontal="left" wrapText="1"/>
    </xf>
    <xf numFmtId="0" fontId="13" fillId="6" borderId="27" xfId="0" applyFont="1" applyFill="1" applyBorder="1" applyAlignment="1" applyProtection="1">
      <alignment horizontal="left" wrapText="1"/>
    </xf>
    <xf numFmtId="0" fontId="13" fillId="6" borderId="30" xfId="0" applyFont="1" applyFill="1" applyBorder="1" applyAlignment="1" applyProtection="1">
      <alignment horizontal="left" wrapText="1"/>
    </xf>
    <xf numFmtId="0" fontId="13" fillId="6" borderId="42" xfId="0" applyFont="1" applyFill="1" applyBorder="1" applyAlignment="1" applyProtection="1">
      <alignment horizontal="left" wrapText="1"/>
    </xf>
    <xf numFmtId="0" fontId="13" fillId="6" borderId="43" xfId="0" applyFont="1" applyFill="1" applyBorder="1" applyAlignment="1" applyProtection="1">
      <alignment horizontal="left" wrapText="1"/>
    </xf>
    <xf numFmtId="0" fontId="22" fillId="6" borderId="23" xfId="0" applyFont="1" applyFill="1" applyBorder="1" applyAlignment="1" applyProtection="1">
      <alignment horizontal="left" vertical="top" wrapText="1"/>
      <protection hidden="1"/>
    </xf>
    <xf numFmtId="0" fontId="22" fillId="6" borderId="24" xfId="0" applyFont="1" applyFill="1" applyBorder="1" applyAlignment="1" applyProtection="1">
      <alignment horizontal="left" vertical="top" wrapText="1"/>
      <protection hidden="1"/>
    </xf>
    <xf numFmtId="0" fontId="22" fillId="6" borderId="25" xfId="0" applyFont="1" applyFill="1" applyBorder="1" applyAlignment="1" applyProtection="1">
      <alignment horizontal="left" vertical="top" wrapText="1"/>
      <protection hidden="1"/>
    </xf>
    <xf numFmtId="0" fontId="22" fillId="6" borderId="26" xfId="0" applyFont="1" applyFill="1" applyBorder="1" applyAlignment="1" applyProtection="1">
      <alignment horizontal="left" vertical="top" wrapText="1"/>
      <protection hidden="1"/>
    </xf>
    <xf numFmtId="0" fontId="22" fillId="6" borderId="0" xfId="0" applyFont="1" applyFill="1" applyBorder="1" applyAlignment="1" applyProtection="1">
      <alignment horizontal="left" vertical="top" wrapText="1"/>
      <protection hidden="1"/>
    </xf>
    <xf numFmtId="0" fontId="22" fillId="6" borderId="27" xfId="0" applyFont="1" applyFill="1" applyBorder="1" applyAlignment="1" applyProtection="1">
      <alignment horizontal="left" vertical="top" wrapText="1"/>
      <protection hidden="1"/>
    </xf>
    <xf numFmtId="0" fontId="20" fillId="0" borderId="0" xfId="0" applyFont="1" applyAlignment="1" applyProtection="1">
      <alignment horizontal="center" vertical="center"/>
      <protection hidden="1"/>
    </xf>
  </cellXfs>
  <cellStyles count="1">
    <cellStyle name="Standard" xfId="0" builtinId="0"/>
  </cellStyles>
  <dxfs count="38">
    <dxf>
      <font>
        <color theme="0"/>
      </font>
      <fill>
        <patternFill>
          <bgColor rgb="FFFF0000"/>
        </patternFill>
      </fill>
    </dxf>
    <dxf>
      <fill>
        <patternFill patternType="none">
          <bgColor indexed="65"/>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patternType="solid">
          <fgColor indexed="64"/>
          <bgColor theme="6" tint="0.39997558519241921"/>
        </patternFill>
      </fill>
    </dxf>
    <dxf>
      <font>
        <color theme="0"/>
      </font>
      <fill>
        <patternFill patternType="solid">
          <fgColor indexed="64"/>
          <bgColor theme="9"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103187</xdr:colOff>
      <xdr:row>0</xdr:row>
      <xdr:rowOff>35718</xdr:rowOff>
    </xdr:from>
    <xdr:to>
      <xdr:col>1</xdr:col>
      <xdr:colOff>1262062</xdr:colOff>
      <xdr:row>1</xdr:row>
      <xdr:rowOff>9003</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187" y="35718"/>
          <a:ext cx="1309688" cy="42969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0"/>
  <sheetViews>
    <sheetView showGridLines="0" tabSelected="1" zoomScale="160" zoomScaleNormal="160" workbookViewId="0">
      <selection activeCell="F6" sqref="F6"/>
    </sheetView>
  </sheetViews>
  <sheetFormatPr baseColWidth="10" defaultColWidth="11.453125" defaultRowHeight="13" x14ac:dyDescent="0.3"/>
  <cols>
    <col min="1" max="1" width="2.1796875" style="2" customWidth="1"/>
    <col min="2" max="2" width="39.26953125" style="2" customWidth="1"/>
    <col min="3" max="9" width="6.7265625" style="2" customWidth="1"/>
    <col min="10" max="10" width="25.7265625" style="2" customWidth="1"/>
    <col min="11" max="11" width="3.1796875" style="2" customWidth="1"/>
    <col min="12" max="12" width="7.54296875" style="2" customWidth="1"/>
    <col min="13" max="13" width="11.453125" style="2" customWidth="1"/>
    <col min="14" max="19" width="5.7265625" style="2" customWidth="1"/>
    <col min="20" max="20" width="6.26953125" style="2" bestFit="1" customWidth="1"/>
    <col min="21" max="21" width="9" style="2" customWidth="1"/>
    <col min="22" max="22" width="11.26953125" style="2" customWidth="1"/>
    <col min="23" max="23" width="1.26953125" style="2" customWidth="1"/>
    <col min="24" max="24" width="11.26953125" style="2" customWidth="1"/>
    <col min="25" max="25" width="24.81640625" style="2" customWidth="1"/>
    <col min="26" max="16384" width="11.453125" style="2"/>
  </cols>
  <sheetData>
    <row r="1" spans="2:24" ht="36" x14ac:dyDescent="0.45">
      <c r="B1" s="1" t="s">
        <v>72</v>
      </c>
      <c r="K1" s="1" t="s">
        <v>36</v>
      </c>
      <c r="V1" s="148" t="s">
        <v>16</v>
      </c>
      <c r="W1" s="89"/>
      <c r="X1" s="132" t="s">
        <v>69</v>
      </c>
    </row>
    <row r="2" spans="2:24" ht="19" customHeight="1" x14ac:dyDescent="0.45">
      <c r="B2" s="46" t="s">
        <v>0</v>
      </c>
      <c r="C2" s="4"/>
      <c r="D2" s="4"/>
      <c r="E2" s="4"/>
      <c r="F2" s="4"/>
      <c r="G2" s="4"/>
      <c r="H2" s="4"/>
      <c r="I2" s="4"/>
      <c r="K2" s="46" t="s">
        <v>58</v>
      </c>
      <c r="L2" s="3"/>
      <c r="M2" s="3"/>
      <c r="N2" s="3"/>
      <c r="O2" s="3"/>
      <c r="P2" s="3"/>
      <c r="Q2" s="3"/>
      <c r="R2" s="3"/>
      <c r="S2" s="3"/>
      <c r="T2" s="3"/>
      <c r="U2" s="3"/>
      <c r="V2" s="133"/>
      <c r="W2" s="90"/>
      <c r="X2" s="133"/>
    </row>
    <row r="3" spans="2:24" ht="12.75" customHeight="1" x14ac:dyDescent="0.3"/>
    <row r="4" spans="2:24" ht="12.75" customHeight="1" x14ac:dyDescent="0.3">
      <c r="B4" s="47"/>
      <c r="C4" s="47"/>
      <c r="D4" s="47"/>
      <c r="E4" s="47"/>
      <c r="F4" s="47"/>
      <c r="G4" s="47"/>
      <c r="H4" s="47"/>
      <c r="I4" s="47"/>
      <c r="K4" s="5">
        <v>1</v>
      </c>
      <c r="L4" s="6" t="s">
        <v>9</v>
      </c>
      <c r="T4" s="7" t="s">
        <v>5</v>
      </c>
      <c r="U4" s="7"/>
      <c r="V4" s="17" t="s">
        <v>24</v>
      </c>
      <c r="W4" s="37"/>
      <c r="X4" s="40" t="s">
        <v>25</v>
      </c>
    </row>
    <row r="5" spans="2:24" ht="12.75" customHeight="1" x14ac:dyDescent="0.3">
      <c r="B5" s="6" t="s">
        <v>37</v>
      </c>
      <c r="C5" s="47"/>
      <c r="D5" s="47"/>
      <c r="E5" s="47"/>
      <c r="F5" s="47"/>
      <c r="G5" s="47"/>
      <c r="H5" s="47"/>
      <c r="I5" s="47"/>
      <c r="K5" s="5"/>
      <c r="N5" s="9">
        <v>1</v>
      </c>
      <c r="O5" s="9">
        <v>2</v>
      </c>
      <c r="P5" s="9">
        <v>3</v>
      </c>
      <c r="Q5" s="9">
        <v>4</v>
      </c>
      <c r="R5" s="12">
        <v>5</v>
      </c>
      <c r="S5" s="12">
        <v>6</v>
      </c>
      <c r="V5" s="91"/>
      <c r="W5" s="37"/>
      <c r="X5" s="40" t="s">
        <v>65</v>
      </c>
    </row>
    <row r="6" spans="2:24" ht="12.75" customHeight="1" x14ac:dyDescent="0.3">
      <c r="C6" s="47"/>
      <c r="D6" s="47"/>
      <c r="E6" s="47"/>
      <c r="F6" s="47"/>
      <c r="G6" s="47"/>
      <c r="H6" s="47"/>
      <c r="I6" s="47"/>
      <c r="K6" s="5"/>
      <c r="M6" s="7" t="s">
        <v>1</v>
      </c>
      <c r="N6" s="82" t="str">
        <f t="shared" ref="N6:S6" si="0">IF(C14&gt;0,C14,"")</f>
        <v/>
      </c>
      <c r="O6" s="83" t="str">
        <f t="shared" si="0"/>
        <v/>
      </c>
      <c r="P6" s="83" t="str">
        <f t="shared" si="0"/>
        <v/>
      </c>
      <c r="Q6" s="83" t="str">
        <f t="shared" si="0"/>
        <v/>
      </c>
      <c r="R6" s="83" t="str">
        <f t="shared" si="0"/>
        <v/>
      </c>
      <c r="S6" s="84" t="str">
        <f t="shared" si="0"/>
        <v/>
      </c>
      <c r="T6" s="9" t="s">
        <v>14</v>
      </c>
      <c r="U6" s="44" t="str">
        <f>IF(COUNT(N6:S6)&gt;0,ROUND(AVERAGE(N6:S6)*2,0)/2,"")</f>
        <v/>
      </c>
      <c r="V6" s="34"/>
      <c r="W6" s="37"/>
      <c r="X6" s="35"/>
    </row>
    <row r="7" spans="2:24" ht="12.75" customHeight="1" x14ac:dyDescent="0.3">
      <c r="B7" s="32" t="s">
        <v>34</v>
      </c>
      <c r="K7" s="5"/>
      <c r="M7" s="2" t="s">
        <v>7</v>
      </c>
      <c r="T7" s="9" t="s">
        <v>3</v>
      </c>
      <c r="U7" s="53" t="str">
        <f>IF(I14&gt;0,I14,"")</f>
        <v/>
      </c>
      <c r="V7" s="36"/>
      <c r="W7" s="37"/>
      <c r="X7" s="37"/>
    </row>
    <row r="8" spans="2:24" ht="12.75" customHeight="1" x14ac:dyDescent="0.3">
      <c r="B8" s="32" t="s">
        <v>35</v>
      </c>
      <c r="K8" s="6"/>
      <c r="M8" s="2" t="s">
        <v>23</v>
      </c>
      <c r="T8" s="9"/>
      <c r="U8" s="38"/>
      <c r="V8" s="49" t="str">
        <f>X8</f>
        <v/>
      </c>
      <c r="W8" s="94"/>
      <c r="X8" s="50" t="str">
        <f>IF(COUNT(N6:S6)&gt;0,ROUND(AVERAGE(U6,U7)*2,0)/2,"")</f>
        <v/>
      </c>
    </row>
    <row r="9" spans="2:24" ht="12.75" customHeight="1" x14ac:dyDescent="0.3">
      <c r="B9" s="33" t="s">
        <v>57</v>
      </c>
      <c r="K9" s="5"/>
      <c r="L9" s="6"/>
      <c r="U9" s="11"/>
      <c r="V9" s="36"/>
      <c r="W9" s="37"/>
      <c r="X9" s="37"/>
    </row>
    <row r="10" spans="2:24" ht="12.75" customHeight="1" x14ac:dyDescent="0.3">
      <c r="B10" s="52" t="s">
        <v>30</v>
      </c>
      <c r="C10" s="52"/>
      <c r="D10" s="52"/>
      <c r="E10" s="52"/>
      <c r="F10" s="52"/>
      <c r="G10" s="52"/>
      <c r="H10" s="52"/>
      <c r="I10" s="52"/>
      <c r="K10" s="5">
        <v>2</v>
      </c>
      <c r="L10" s="6" t="s">
        <v>17</v>
      </c>
      <c r="T10" s="7"/>
      <c r="U10" s="9"/>
      <c r="V10" s="39"/>
      <c r="W10" s="37"/>
      <c r="X10" s="40"/>
    </row>
    <row r="11" spans="2:24" ht="12.75" customHeight="1" x14ac:dyDescent="0.3">
      <c r="K11" s="5"/>
      <c r="N11" s="9">
        <v>1</v>
      </c>
      <c r="O11" s="9">
        <v>2</v>
      </c>
      <c r="P11" s="9">
        <v>3</v>
      </c>
      <c r="Q11" s="9">
        <v>4</v>
      </c>
      <c r="R11" s="12">
        <v>5</v>
      </c>
      <c r="S11" s="12">
        <v>6</v>
      </c>
      <c r="U11" s="11"/>
      <c r="V11" s="36"/>
      <c r="W11" s="37"/>
      <c r="X11" s="37"/>
    </row>
    <row r="12" spans="2:24" ht="12.75" customHeight="1" x14ac:dyDescent="0.3">
      <c r="B12" s="122"/>
      <c r="C12" s="123" t="s">
        <v>1</v>
      </c>
      <c r="D12" s="124"/>
      <c r="E12" s="124"/>
      <c r="F12" s="124"/>
      <c r="G12" s="124"/>
      <c r="H12" s="125"/>
      <c r="I12" s="126" t="s">
        <v>29</v>
      </c>
      <c r="K12" s="5"/>
      <c r="M12" s="7" t="s">
        <v>1</v>
      </c>
      <c r="N12" s="82" t="str">
        <f t="shared" ref="N12:S12" si="1">IF(C15&gt;0,C15,"")</f>
        <v/>
      </c>
      <c r="O12" s="83" t="str">
        <f t="shared" si="1"/>
        <v/>
      </c>
      <c r="P12" s="83" t="str">
        <f t="shared" si="1"/>
        <v/>
      </c>
      <c r="Q12" s="83" t="str">
        <f t="shared" si="1"/>
        <v/>
      </c>
      <c r="R12" s="83" t="str">
        <f t="shared" si="1"/>
        <v/>
      </c>
      <c r="S12" s="84" t="str">
        <f t="shared" si="1"/>
        <v/>
      </c>
      <c r="T12" s="9" t="s">
        <v>14</v>
      </c>
      <c r="U12" s="44" t="str">
        <f>IF(COUNT(N12:S12)&gt;0,ROUND(AVERAGE(N12:S12)*2,0)/2,"")</f>
        <v/>
      </c>
      <c r="V12" s="34"/>
      <c r="W12" s="37"/>
      <c r="X12" s="35"/>
    </row>
    <row r="13" spans="2:24" ht="12.75" customHeight="1" x14ac:dyDescent="0.3">
      <c r="B13" s="127"/>
      <c r="C13" s="128">
        <v>1</v>
      </c>
      <c r="D13" s="129">
        <v>2</v>
      </c>
      <c r="E13" s="129">
        <v>3</v>
      </c>
      <c r="F13" s="129">
        <v>4</v>
      </c>
      <c r="G13" s="129">
        <v>5</v>
      </c>
      <c r="H13" s="130">
        <v>6</v>
      </c>
      <c r="I13" s="131"/>
      <c r="K13" s="5"/>
      <c r="M13" s="2" t="s">
        <v>66</v>
      </c>
      <c r="T13" s="9" t="s">
        <v>3</v>
      </c>
      <c r="U13" s="53" t="str">
        <f>IF(I15&gt;0,I15,"")</f>
        <v/>
      </c>
      <c r="V13" s="36"/>
      <c r="W13" s="37"/>
      <c r="X13" s="37"/>
    </row>
    <row r="14" spans="2:24" ht="12.75" customHeight="1" x14ac:dyDescent="0.3">
      <c r="B14" s="92" t="s">
        <v>9</v>
      </c>
      <c r="C14" s="60"/>
      <c r="D14" s="61"/>
      <c r="E14" s="61"/>
      <c r="F14" s="61"/>
      <c r="G14" s="61"/>
      <c r="H14" s="61"/>
      <c r="I14" s="62"/>
      <c r="K14" s="6"/>
      <c r="M14" s="2" t="s">
        <v>23</v>
      </c>
      <c r="T14" s="9"/>
      <c r="U14" s="38"/>
      <c r="V14" s="49" t="str">
        <f>X14</f>
        <v/>
      </c>
      <c r="W14" s="94"/>
      <c r="X14" s="50" t="str">
        <f>IF(COUNT(N12:S12)&gt;0,ROUND(AVERAGE(U12,U13)*2,0)/2,"")</f>
        <v/>
      </c>
    </row>
    <row r="15" spans="2:24" ht="12.75" customHeight="1" x14ac:dyDescent="0.3">
      <c r="B15" s="93" t="s">
        <v>17</v>
      </c>
      <c r="C15" s="63"/>
      <c r="D15" s="64"/>
      <c r="E15" s="64"/>
      <c r="F15" s="64"/>
      <c r="G15" s="64"/>
      <c r="H15" s="64"/>
      <c r="I15" s="65"/>
      <c r="K15" s="88"/>
      <c r="L15" s="10"/>
      <c r="M15" s="10"/>
      <c r="N15" s="10"/>
      <c r="O15" s="10"/>
      <c r="P15" s="10"/>
      <c r="Q15" s="10"/>
      <c r="R15" s="10"/>
      <c r="S15" s="10"/>
      <c r="T15" s="12"/>
      <c r="U15" s="41"/>
      <c r="V15" s="34"/>
      <c r="W15" s="37"/>
      <c r="X15" s="35"/>
    </row>
    <row r="16" spans="2:24" ht="12.75" customHeight="1" x14ac:dyDescent="0.3">
      <c r="B16" s="93" t="s">
        <v>10</v>
      </c>
      <c r="C16" s="63"/>
      <c r="D16" s="64"/>
      <c r="E16" s="64"/>
      <c r="F16" s="64"/>
      <c r="G16" s="64"/>
      <c r="H16" s="64"/>
      <c r="I16" s="65"/>
      <c r="K16" s="5">
        <v>3</v>
      </c>
      <c r="L16" s="6" t="s">
        <v>10</v>
      </c>
      <c r="T16" s="7"/>
      <c r="U16" s="9"/>
      <c r="V16" s="39"/>
      <c r="W16" s="37"/>
      <c r="X16" s="40"/>
    </row>
    <row r="17" spans="2:24" ht="12.75" customHeight="1" x14ac:dyDescent="0.3">
      <c r="B17" s="93" t="s">
        <v>19</v>
      </c>
      <c r="C17" s="77"/>
      <c r="D17" s="78"/>
      <c r="E17" s="78"/>
      <c r="F17" s="78"/>
      <c r="G17" s="78"/>
      <c r="H17" s="78"/>
      <c r="I17" s="65"/>
      <c r="K17" s="5"/>
      <c r="N17" s="9">
        <v>1</v>
      </c>
      <c r="O17" s="9">
        <v>2</v>
      </c>
      <c r="P17" s="9">
        <v>3</v>
      </c>
      <c r="Q17" s="9">
        <v>4</v>
      </c>
      <c r="R17" s="12">
        <v>5</v>
      </c>
      <c r="S17" s="12">
        <v>6</v>
      </c>
      <c r="U17" s="11"/>
      <c r="V17" s="36"/>
      <c r="W17" s="37"/>
      <c r="X17" s="37"/>
    </row>
    <row r="18" spans="2:24" ht="12.75" customHeight="1" x14ac:dyDescent="0.3">
      <c r="B18" s="93" t="s">
        <v>20</v>
      </c>
      <c r="C18" s="63"/>
      <c r="D18" s="64"/>
      <c r="E18" s="64"/>
      <c r="F18" s="64"/>
      <c r="G18" s="64"/>
      <c r="H18" s="64"/>
      <c r="I18" s="65"/>
      <c r="K18" s="5"/>
      <c r="M18" s="7" t="s">
        <v>1</v>
      </c>
      <c r="N18" s="82" t="str">
        <f t="shared" ref="N18:S18" si="2">IF(C16&gt;0,C16,"")</f>
        <v/>
      </c>
      <c r="O18" s="83" t="str">
        <f t="shared" si="2"/>
        <v/>
      </c>
      <c r="P18" s="83" t="str">
        <f t="shared" si="2"/>
        <v/>
      </c>
      <c r="Q18" s="83" t="str">
        <f t="shared" si="2"/>
        <v/>
      </c>
      <c r="R18" s="83" t="str">
        <f t="shared" si="2"/>
        <v/>
      </c>
      <c r="S18" s="84" t="str">
        <f t="shared" si="2"/>
        <v/>
      </c>
      <c r="T18" s="9" t="s">
        <v>14</v>
      </c>
      <c r="U18" s="44" t="str">
        <f>IF(COUNT(N18:S18)&gt;0,ROUND(AVERAGE(N18:S18)*2,0)/2,"")</f>
        <v/>
      </c>
      <c r="V18" s="34"/>
      <c r="W18" s="37"/>
      <c r="X18" s="35"/>
    </row>
    <row r="19" spans="2:24" ht="12.75" customHeight="1" x14ac:dyDescent="0.3">
      <c r="B19" s="93" t="s">
        <v>43</v>
      </c>
      <c r="C19" s="63"/>
      <c r="D19" s="64"/>
      <c r="E19" s="64"/>
      <c r="F19" s="64"/>
      <c r="G19" s="64"/>
      <c r="H19" s="64"/>
      <c r="I19" s="65"/>
      <c r="K19" s="5"/>
      <c r="M19" s="2" t="s">
        <v>46</v>
      </c>
      <c r="T19" s="9" t="s">
        <v>3</v>
      </c>
      <c r="U19" s="53" t="str">
        <f>IF(I16&gt;0,I16,"")</f>
        <v/>
      </c>
      <c r="V19" s="36"/>
      <c r="W19" s="37"/>
      <c r="X19" s="37"/>
    </row>
    <row r="20" spans="2:24" ht="12.75" customHeight="1" x14ac:dyDescent="0.3">
      <c r="B20" s="93" t="s">
        <v>42</v>
      </c>
      <c r="C20" s="66"/>
      <c r="D20" s="67"/>
      <c r="E20" s="78"/>
      <c r="F20" s="78"/>
      <c r="G20" s="78"/>
      <c r="H20" s="78"/>
      <c r="I20" s="68"/>
      <c r="K20" s="6"/>
      <c r="M20" s="2" t="s">
        <v>23</v>
      </c>
      <c r="T20" s="9"/>
      <c r="U20" s="38"/>
      <c r="V20" s="49" t="str">
        <f>X20</f>
        <v/>
      </c>
      <c r="W20" s="94"/>
      <c r="X20" s="50" t="str">
        <f>IF(COUNT(N18:S18)&gt;0,ROUND(AVERAGE(U18,U19)*2,0)/2,"")</f>
        <v/>
      </c>
    </row>
    <row r="21" spans="2:24" ht="12.75" customHeight="1" x14ac:dyDescent="0.3">
      <c r="B21" s="93" t="s">
        <v>40</v>
      </c>
      <c r="C21" s="66"/>
      <c r="D21" s="78"/>
      <c r="E21" s="78"/>
      <c r="F21" s="78"/>
      <c r="G21" s="67"/>
      <c r="H21" s="67"/>
      <c r="I21" s="68"/>
      <c r="K21" s="6"/>
      <c r="U21" s="11"/>
      <c r="V21" s="36"/>
      <c r="W21" s="37"/>
      <c r="X21" s="37"/>
    </row>
    <row r="22" spans="2:24" ht="12.75" customHeight="1" x14ac:dyDescent="0.3">
      <c r="B22" s="92" t="s">
        <v>8</v>
      </c>
      <c r="C22" s="69"/>
      <c r="D22" s="70"/>
      <c r="E22" s="70"/>
      <c r="F22" s="70"/>
      <c r="G22" s="67"/>
      <c r="H22" s="67"/>
      <c r="I22" s="65"/>
      <c r="K22" s="5">
        <v>4</v>
      </c>
      <c r="L22" s="6" t="s">
        <v>19</v>
      </c>
      <c r="T22" s="9"/>
      <c r="U22" s="11"/>
      <c r="V22" s="36"/>
      <c r="W22" s="37"/>
      <c r="X22" s="37"/>
    </row>
    <row r="23" spans="2:24" ht="12.75" customHeight="1" x14ac:dyDescent="0.3">
      <c r="B23" s="92" t="s">
        <v>44</v>
      </c>
      <c r="C23" s="63"/>
      <c r="D23" s="64"/>
      <c r="E23" s="64"/>
      <c r="F23" s="78"/>
      <c r="G23" s="67"/>
      <c r="H23" s="67"/>
      <c r="I23" s="68"/>
      <c r="K23" s="5"/>
      <c r="N23" s="9">
        <v>1</v>
      </c>
      <c r="O23" s="9">
        <v>2</v>
      </c>
      <c r="P23" s="9">
        <v>3</v>
      </c>
      <c r="Q23" s="9">
        <v>4</v>
      </c>
      <c r="R23" s="9">
        <v>5</v>
      </c>
      <c r="S23" s="9">
        <v>6</v>
      </c>
      <c r="T23" s="9"/>
      <c r="U23" s="11"/>
      <c r="V23" s="36"/>
      <c r="W23" s="37"/>
      <c r="X23" s="37"/>
    </row>
    <row r="24" spans="2:24" ht="12.75" customHeight="1" thickBot="1" x14ac:dyDescent="0.35">
      <c r="B24" s="98" t="s">
        <v>74</v>
      </c>
      <c r="C24" s="99"/>
      <c r="D24" s="100"/>
      <c r="E24" s="100"/>
      <c r="F24" s="100"/>
      <c r="G24" s="101"/>
      <c r="H24" s="100"/>
      <c r="I24" s="102"/>
      <c r="K24" s="5"/>
      <c r="L24" s="7"/>
      <c r="M24" s="7" t="s">
        <v>1</v>
      </c>
      <c r="N24" s="85" t="str">
        <f t="shared" ref="N24:S24" si="3">IF(C17&gt;0,C17,"")</f>
        <v/>
      </c>
      <c r="O24" s="86" t="str">
        <f t="shared" si="3"/>
        <v/>
      </c>
      <c r="P24" s="86" t="str">
        <f t="shared" si="3"/>
        <v/>
      </c>
      <c r="Q24" s="86" t="str">
        <f t="shared" si="3"/>
        <v/>
      </c>
      <c r="R24" s="86" t="str">
        <f t="shared" si="3"/>
        <v/>
      </c>
      <c r="S24" s="87" t="str">
        <f t="shared" si="3"/>
        <v/>
      </c>
      <c r="T24" s="9" t="s">
        <v>14</v>
      </c>
      <c r="U24" s="44" t="str">
        <f>IF(COUNT(N24:S24)&gt;0,ROUND(AVERAGE(N24:S24)*2,0)/2,"")</f>
        <v/>
      </c>
      <c r="V24" s="36"/>
      <c r="W24" s="37"/>
      <c r="X24" s="37"/>
    </row>
    <row r="25" spans="2:24" ht="12.75" customHeight="1" x14ac:dyDescent="0.3">
      <c r="B25" s="103" t="s">
        <v>67</v>
      </c>
      <c r="C25" s="104">
        <f>IF(COUNT(C14:C21)&gt;0,AVERAGE(C14,C15,C16,C17,C18,C19),0)</f>
        <v>0</v>
      </c>
      <c r="D25" s="104">
        <f>IF(COUNT(D14:D21)&gt;0,AVERAGE(D14,D15,D16,D17,D18,D19,D21),0)</f>
        <v>0</v>
      </c>
      <c r="E25" s="104">
        <f>IF(COUNT(E14:E21)&gt;0,AVERAGE(E14,E15,E16,E17,E18,E19,E20,E21),0)</f>
        <v>0</v>
      </c>
      <c r="F25" s="104">
        <f>IF(COUNT(F14:F21)&gt;0,AVERAGE(F14,F15,F16,F17,F18,F19,F20,F21),0)</f>
        <v>0</v>
      </c>
      <c r="G25" s="104">
        <f>IF(COUNT(G14:G21)&gt;0,AVERAGE(G14,G15,G16,G17,G18,G19,G20),0)</f>
        <v>0</v>
      </c>
      <c r="H25" s="104">
        <f>IF(COUNT(H14:H21)&gt;0,AVERAGE(H14,H15,H16,H17,H18,H19,H20),0)</f>
        <v>0</v>
      </c>
      <c r="I25" s="105"/>
      <c r="K25" s="5"/>
      <c r="M25" s="2" t="s">
        <v>71</v>
      </c>
      <c r="T25" s="9" t="s">
        <v>3</v>
      </c>
      <c r="U25" s="53" t="str">
        <f>IF(I17&gt;0,I17,"")</f>
        <v/>
      </c>
      <c r="V25" s="36"/>
      <c r="W25" s="37"/>
      <c r="X25" s="37"/>
    </row>
    <row r="26" spans="2:24" ht="12.75" customHeight="1" thickBot="1" x14ac:dyDescent="0.35">
      <c r="B26" s="106" t="s">
        <v>68</v>
      </c>
      <c r="C26" s="108"/>
      <c r="D26" s="109">
        <f>IF(D25&gt;0,IF(D25&gt;C25,1,IF(D25=C25,2,3)),0)</f>
        <v>0</v>
      </c>
      <c r="E26" s="109">
        <f>IF(E25&gt;0,IF(E25&gt;D25,1,IF(E25=D25,2,3)),0)</f>
        <v>0</v>
      </c>
      <c r="F26" s="109">
        <f>IF(F25&gt;0,IF(F25&gt;E25,1,IF(F25=E25,2,3)),0)</f>
        <v>0</v>
      </c>
      <c r="G26" s="109">
        <f>IF(G25&gt;0,IF(G25&gt;F25,1,IF(G25=F25,2,3)),0)</f>
        <v>0</v>
      </c>
      <c r="H26" s="109">
        <f>IF(H25&gt;0,IF(H25&gt;G25,1,IF(H25=G25,2,3)),0)</f>
        <v>0</v>
      </c>
      <c r="I26" s="110"/>
      <c r="K26" s="5"/>
      <c r="M26" s="2" t="s">
        <v>23</v>
      </c>
      <c r="T26" s="9"/>
      <c r="U26" s="38"/>
      <c r="V26" s="36"/>
      <c r="W26" s="37"/>
      <c r="X26" s="50" t="str">
        <f>IF(COUNT(N24:S24)&gt;0,ROUND(AVERAGE(U24,U25)*2,0)/2,"")</f>
        <v/>
      </c>
    </row>
    <row r="27" spans="2:24" ht="12.75" customHeight="1" x14ac:dyDescent="0.3">
      <c r="K27" s="5"/>
      <c r="L27" s="7"/>
      <c r="U27" s="11"/>
      <c r="V27" s="36"/>
      <c r="W27" s="37"/>
      <c r="X27" s="37"/>
    </row>
    <row r="28" spans="2:24" ht="12.75" customHeight="1" x14ac:dyDescent="0.3">
      <c r="C28" s="57"/>
      <c r="D28" s="2" t="s">
        <v>33</v>
      </c>
      <c r="K28" s="5">
        <v>5</v>
      </c>
      <c r="L28" s="6" t="s">
        <v>60</v>
      </c>
      <c r="T28" s="9"/>
      <c r="U28" s="11"/>
      <c r="V28" s="36"/>
      <c r="W28" s="37"/>
      <c r="X28" s="37"/>
    </row>
    <row r="29" spans="2:24" ht="12.75" customHeight="1" x14ac:dyDescent="0.3">
      <c r="C29" s="59"/>
      <c r="D29" s="2" t="s">
        <v>45</v>
      </c>
      <c r="K29" s="5"/>
      <c r="N29" s="9">
        <v>1</v>
      </c>
      <c r="O29" s="9">
        <v>2</v>
      </c>
      <c r="P29" s="9">
        <v>3</v>
      </c>
      <c r="Q29" s="9">
        <v>4</v>
      </c>
      <c r="R29" s="9">
        <v>5</v>
      </c>
      <c r="S29" s="9">
        <v>6</v>
      </c>
      <c r="T29" s="9"/>
      <c r="U29" s="11"/>
      <c r="V29" s="36"/>
      <c r="W29" s="37"/>
      <c r="X29" s="37"/>
    </row>
    <row r="30" spans="2:24" ht="12.75" customHeight="1" x14ac:dyDescent="0.3">
      <c r="C30" s="58"/>
      <c r="D30" s="2" t="s">
        <v>41</v>
      </c>
      <c r="K30" s="5"/>
      <c r="L30" s="7"/>
      <c r="M30" s="7" t="s">
        <v>1</v>
      </c>
      <c r="N30" s="82" t="str">
        <f t="shared" ref="N30:S30" si="4">IF(C18&gt;0,C18,"")</f>
        <v/>
      </c>
      <c r="O30" s="83" t="str">
        <f t="shared" si="4"/>
        <v/>
      </c>
      <c r="P30" s="83" t="str">
        <f t="shared" si="4"/>
        <v/>
      </c>
      <c r="Q30" s="83" t="str">
        <f t="shared" si="4"/>
        <v/>
      </c>
      <c r="R30" s="83" t="str">
        <f t="shared" si="4"/>
        <v/>
      </c>
      <c r="S30" s="84" t="str">
        <f t="shared" si="4"/>
        <v/>
      </c>
      <c r="T30" s="9" t="s">
        <v>14</v>
      </c>
      <c r="U30" s="44" t="str">
        <f>IF(COUNT(N30:S30)&gt;0,ROUND(AVERAGE(N30:S30)*2,0)/2,"")</f>
        <v/>
      </c>
      <c r="V30" s="36"/>
      <c r="W30" s="37"/>
      <c r="X30" s="37"/>
    </row>
    <row r="31" spans="2:24" ht="12.75" customHeight="1" x14ac:dyDescent="0.3">
      <c r="K31" s="5"/>
      <c r="M31" s="2" t="s">
        <v>26</v>
      </c>
      <c r="T31" s="9" t="s">
        <v>3</v>
      </c>
      <c r="U31" s="53" t="str">
        <f>IF(I18&gt;0,I18,"")</f>
        <v/>
      </c>
      <c r="V31" s="36"/>
      <c r="W31" s="37"/>
      <c r="X31" s="37"/>
    </row>
    <row r="32" spans="2:24" ht="12.75" customHeight="1" x14ac:dyDescent="0.3">
      <c r="K32" s="6"/>
      <c r="M32" s="2" t="s">
        <v>23</v>
      </c>
      <c r="T32" s="9"/>
      <c r="U32" s="11"/>
      <c r="V32" s="36"/>
      <c r="W32" s="37"/>
      <c r="X32" s="50" t="str">
        <f>IF(COUNT(N30:S30)&gt;0,ROUND(AVERAGE(U30,U31)*2,0)/2,"")</f>
        <v/>
      </c>
    </row>
    <row r="33" spans="2:24" ht="12.75" customHeight="1" thickBot="1" x14ac:dyDescent="0.35">
      <c r="K33" s="6"/>
      <c r="U33" s="11"/>
      <c r="V33" s="36"/>
      <c r="W33" s="37"/>
      <c r="X33" s="37"/>
    </row>
    <row r="34" spans="2:24" ht="12.75" customHeight="1" x14ac:dyDescent="0.3">
      <c r="B34" s="142" t="s">
        <v>76</v>
      </c>
      <c r="C34" s="143"/>
      <c r="D34" s="143"/>
      <c r="E34" s="143"/>
      <c r="F34" s="143"/>
      <c r="G34" s="143"/>
      <c r="H34" s="143"/>
      <c r="I34" s="144"/>
      <c r="K34" s="5">
        <v>6</v>
      </c>
      <c r="L34" s="6" t="s">
        <v>59</v>
      </c>
      <c r="T34" s="9"/>
      <c r="U34" s="11"/>
      <c r="V34" s="36"/>
      <c r="W34" s="37"/>
      <c r="X34" s="37"/>
    </row>
    <row r="35" spans="2:24" ht="12.75" customHeight="1" x14ac:dyDescent="0.3">
      <c r="B35" s="145"/>
      <c r="C35" s="146"/>
      <c r="D35" s="146"/>
      <c r="E35" s="146"/>
      <c r="F35" s="146"/>
      <c r="G35" s="146"/>
      <c r="H35" s="146"/>
      <c r="I35" s="147"/>
      <c r="K35" s="5"/>
      <c r="N35" s="9">
        <v>1</v>
      </c>
      <c r="O35" s="9">
        <v>2</v>
      </c>
      <c r="P35" s="9">
        <v>3</v>
      </c>
      <c r="Q35" s="9">
        <v>4</v>
      </c>
      <c r="R35" s="9">
        <v>5</v>
      </c>
      <c r="S35" s="9">
        <v>6</v>
      </c>
      <c r="T35" s="9"/>
      <c r="U35" s="11"/>
      <c r="V35" s="36"/>
      <c r="W35" s="37"/>
      <c r="X35" s="37"/>
    </row>
    <row r="36" spans="2:24" ht="12.75" customHeight="1" x14ac:dyDescent="0.3">
      <c r="B36" s="136" t="s">
        <v>77</v>
      </c>
      <c r="C36" s="137"/>
      <c r="D36" s="137"/>
      <c r="E36" s="137"/>
      <c r="F36" s="137"/>
      <c r="G36" s="137"/>
      <c r="H36" s="137"/>
      <c r="I36" s="138"/>
      <c r="K36" s="5"/>
      <c r="L36" s="7"/>
      <c r="M36" s="7" t="s">
        <v>1</v>
      </c>
      <c r="N36" s="82" t="str">
        <f t="shared" ref="N36:S36" si="5">IF(C19&gt;0,C19,"")</f>
        <v/>
      </c>
      <c r="O36" s="83" t="str">
        <f t="shared" si="5"/>
        <v/>
      </c>
      <c r="P36" s="83" t="str">
        <f t="shared" si="5"/>
        <v/>
      </c>
      <c r="Q36" s="83" t="str">
        <f t="shared" si="5"/>
        <v/>
      </c>
      <c r="R36" s="83" t="str">
        <f t="shared" si="5"/>
        <v/>
      </c>
      <c r="S36" s="84" t="str">
        <f t="shared" si="5"/>
        <v/>
      </c>
      <c r="T36" s="9" t="s">
        <v>14</v>
      </c>
      <c r="U36" s="44" t="str">
        <f>IF(COUNT(N36:S36)&gt;0,ROUND(AVERAGE(N36:S36)*2,0)/2,"")</f>
        <v/>
      </c>
      <c r="V36" s="36"/>
      <c r="W36" s="37"/>
      <c r="X36" s="37"/>
    </row>
    <row r="37" spans="2:24" ht="12.75" customHeight="1" x14ac:dyDescent="0.3">
      <c r="B37" s="136"/>
      <c r="C37" s="137"/>
      <c r="D37" s="137"/>
      <c r="E37" s="137"/>
      <c r="F37" s="137"/>
      <c r="G37" s="137"/>
      <c r="H37" s="137"/>
      <c r="I37" s="138"/>
      <c r="K37" s="5"/>
      <c r="M37" s="2" t="s">
        <v>26</v>
      </c>
      <c r="T37" s="9" t="s">
        <v>3</v>
      </c>
      <c r="U37" s="53" t="str">
        <f>IF(I19&gt;0,I19,"")</f>
        <v/>
      </c>
      <c r="V37" s="36"/>
      <c r="W37" s="37"/>
      <c r="X37" s="37"/>
    </row>
    <row r="38" spans="2:24" ht="12.75" customHeight="1" x14ac:dyDescent="0.3">
      <c r="B38" s="136"/>
      <c r="C38" s="137"/>
      <c r="D38" s="137"/>
      <c r="E38" s="137"/>
      <c r="F38" s="137"/>
      <c r="G38" s="137"/>
      <c r="H38" s="137"/>
      <c r="I38" s="138"/>
      <c r="K38" s="5"/>
      <c r="L38" s="7"/>
      <c r="M38" s="2" t="s">
        <v>23</v>
      </c>
      <c r="T38" s="9"/>
      <c r="U38" s="11"/>
      <c r="V38" s="36"/>
      <c r="W38" s="37"/>
      <c r="X38" s="50" t="str">
        <f>IF(COUNT(N36:S36)&gt;0,ROUND(AVERAGE(U36,U37)*2,0)/2,"")</f>
        <v/>
      </c>
    </row>
    <row r="39" spans="2:24" ht="12.75" customHeight="1" x14ac:dyDescent="0.3">
      <c r="B39" s="136"/>
      <c r="C39" s="137"/>
      <c r="D39" s="137"/>
      <c r="E39" s="137"/>
      <c r="F39" s="137"/>
      <c r="G39" s="137"/>
      <c r="H39" s="137"/>
      <c r="I39" s="138"/>
      <c r="K39" s="6"/>
      <c r="U39" s="11"/>
      <c r="V39" s="36"/>
      <c r="W39" s="37"/>
      <c r="X39" s="37"/>
    </row>
    <row r="40" spans="2:24" ht="12.75" customHeight="1" thickBot="1" x14ac:dyDescent="0.35">
      <c r="B40" s="139"/>
      <c r="C40" s="140"/>
      <c r="D40" s="140"/>
      <c r="E40" s="140"/>
      <c r="F40" s="140"/>
      <c r="G40" s="140"/>
      <c r="H40" s="140"/>
      <c r="I40" s="141"/>
      <c r="K40" s="5"/>
      <c r="L40" s="18" t="s">
        <v>28</v>
      </c>
      <c r="M40" s="2" t="s">
        <v>61</v>
      </c>
      <c r="T40" s="9" t="s">
        <v>2</v>
      </c>
      <c r="U40" s="11"/>
      <c r="V40" s="54" t="str">
        <f>IF(COUNT(U31,U37)&gt;0,ROUND(AVERAGE(U31,U37),1),"")</f>
        <v/>
      </c>
      <c r="W40" s="37"/>
      <c r="X40" s="37"/>
    </row>
    <row r="41" spans="2:24" ht="12.75" customHeight="1" thickBot="1" x14ac:dyDescent="0.35">
      <c r="K41" s="6"/>
      <c r="M41" s="56" t="s">
        <v>38</v>
      </c>
      <c r="U41" s="11"/>
      <c r="V41" s="55" t="str">
        <f>V40</f>
        <v/>
      </c>
      <c r="W41" s="37"/>
      <c r="X41" s="42"/>
    </row>
    <row r="42" spans="2:24" ht="12.75" customHeight="1" thickBot="1" x14ac:dyDescent="0.35">
      <c r="K42" s="6"/>
      <c r="L42" s="18" t="s">
        <v>27</v>
      </c>
      <c r="M42" s="2" t="s">
        <v>62</v>
      </c>
      <c r="T42" s="9" t="s">
        <v>2</v>
      </c>
      <c r="U42" s="11"/>
      <c r="V42" s="43" t="str">
        <f>IF(COUNT(C18:H19)&gt;0,ROUND(AVERAGE(C18:H19),1),"")</f>
        <v/>
      </c>
      <c r="W42" s="37"/>
      <c r="X42" s="37"/>
    </row>
    <row r="43" spans="2:24" ht="12.75" customHeight="1" x14ac:dyDescent="0.3">
      <c r="B43" s="24" t="s">
        <v>11</v>
      </c>
      <c r="C43" s="25"/>
      <c r="D43" s="25"/>
      <c r="E43" s="25"/>
      <c r="F43" s="25"/>
      <c r="G43" s="25"/>
      <c r="H43" s="112" t="s">
        <v>16</v>
      </c>
      <c r="I43" s="116" t="s">
        <v>18</v>
      </c>
      <c r="K43" s="6"/>
      <c r="W43" s="37"/>
      <c r="X43" s="37"/>
    </row>
    <row r="44" spans="2:24" ht="12.75" customHeight="1" x14ac:dyDescent="0.3">
      <c r="B44" s="26" t="s">
        <v>39</v>
      </c>
      <c r="C44" s="15"/>
      <c r="D44" s="15"/>
      <c r="E44" s="15"/>
      <c r="F44" s="15"/>
      <c r="G44" s="15"/>
      <c r="H44" s="113">
        <f>IF(V69&gt;=4,1,-1)</f>
        <v>-1</v>
      </c>
      <c r="I44" s="117">
        <f>IF(X69&gt;=4,1,-1)</f>
        <v>1</v>
      </c>
      <c r="K44" s="5">
        <v>7</v>
      </c>
      <c r="L44" s="6" t="s">
        <v>42</v>
      </c>
      <c r="T44" s="9"/>
      <c r="U44" s="11"/>
      <c r="V44" s="36"/>
      <c r="W44" s="37"/>
      <c r="X44" s="37"/>
    </row>
    <row r="45" spans="2:24" ht="12.75" customHeight="1" x14ac:dyDescent="0.3">
      <c r="B45" s="111" t="s">
        <v>13</v>
      </c>
      <c r="C45" s="15"/>
      <c r="D45" s="15"/>
      <c r="E45" s="15"/>
      <c r="F45" s="15"/>
      <c r="G45" s="15"/>
      <c r="H45" s="113"/>
      <c r="I45" s="117"/>
      <c r="K45" s="5"/>
      <c r="N45" s="9">
        <v>1</v>
      </c>
      <c r="O45" s="9">
        <v>2</v>
      </c>
      <c r="P45" s="9">
        <v>3</v>
      </c>
      <c r="Q45" s="9">
        <v>4</v>
      </c>
      <c r="R45" s="9">
        <v>5</v>
      </c>
      <c r="S45" s="9">
        <v>6</v>
      </c>
      <c r="T45" s="9"/>
      <c r="U45" s="11"/>
      <c r="V45" s="36"/>
      <c r="W45" s="37"/>
      <c r="X45" s="37"/>
    </row>
    <row r="46" spans="2:24" ht="12.75" customHeight="1" x14ac:dyDescent="0.3">
      <c r="B46" s="26" t="s">
        <v>12</v>
      </c>
      <c r="C46" s="15"/>
      <c r="D46" s="15"/>
      <c r="E46" s="15"/>
      <c r="F46" s="15"/>
      <c r="G46" s="15"/>
      <c r="H46" s="113">
        <f>IF(COUNTIF(V6:V40,"&lt;4")+COUNTIF(V42:V67,"&lt;4")&lt;=2,1,-1)</f>
        <v>1</v>
      </c>
      <c r="I46" s="117">
        <f>IF(COUNTIF(X6:X67,"&lt;4")&lt;=2,1,-1)</f>
        <v>1</v>
      </c>
      <c r="K46" s="5"/>
      <c r="L46" s="7"/>
      <c r="M46" s="7" t="s">
        <v>1</v>
      </c>
      <c r="N46" s="71"/>
      <c r="O46" s="72"/>
      <c r="P46" s="86" t="str">
        <f>IF(E20&gt;0,E20,"")</f>
        <v/>
      </c>
      <c r="Q46" s="86" t="str">
        <f>IF(F20&gt;0,F20,"")</f>
        <v/>
      </c>
      <c r="R46" s="86" t="str">
        <f>IF(G20&gt;0,G20,"")</f>
        <v/>
      </c>
      <c r="S46" s="87" t="str">
        <f>IF(H20&gt;0,H20,"")</f>
        <v/>
      </c>
      <c r="T46" s="9"/>
      <c r="U46" s="11"/>
      <c r="V46" s="36"/>
      <c r="W46" s="37"/>
      <c r="X46" s="50" t="str">
        <f>IF(COUNT(P46:S46)&gt;0,ROUND(AVERAGE(P46:S46)*2,0)/2,"")</f>
        <v/>
      </c>
    </row>
    <row r="47" spans="2:24" ht="12.75" customHeight="1" x14ac:dyDescent="0.3">
      <c r="B47" s="111" t="s">
        <v>13</v>
      </c>
      <c r="C47" s="15"/>
      <c r="D47" s="15"/>
      <c r="E47" s="15"/>
      <c r="F47" s="15"/>
      <c r="G47" s="15"/>
      <c r="H47" s="113"/>
      <c r="I47" s="117"/>
      <c r="K47" s="5"/>
      <c r="T47" s="9"/>
      <c r="V47" s="36"/>
      <c r="W47" s="37"/>
      <c r="X47" s="37"/>
    </row>
    <row r="48" spans="2:24" ht="12.75" customHeight="1" x14ac:dyDescent="0.3">
      <c r="B48" s="26" t="s">
        <v>15</v>
      </c>
      <c r="C48" s="15"/>
      <c r="D48" s="15"/>
      <c r="E48" s="15"/>
      <c r="F48" s="15"/>
      <c r="G48" s="15"/>
      <c r="H48" s="114">
        <f>IF(IF(V8&lt;4,4-V8,0)+IF(V14&lt;4,4-V14,0)+IF(V20&lt;4,4-V20,0)+IF(V40&lt;4,4-V40,0)+IF(V41&lt;4,4-V41,0)+IF(V42&lt;4,4-V42,0)+IF(V56&lt;4,4-V56,0)+IF(V67&lt;4,4-V67,0)&lt;=2,1,-1)</f>
        <v>-1</v>
      </c>
      <c r="I48" s="118">
        <f>IF(IF(X8&lt;4,4-X8,0)+IF(X14&lt;4,4-X14,0)+IF(X20&lt;4,4-X20,0)+IF(X32&lt;4,4-X32,0)+IF(X38&lt;4,4-X38,0)+IF(X26&lt;4,4-X26,0)+IF(X46&lt;4,4-X46,0)+IF(X50&lt;4,4-X50,0)+IF(X67&lt;4,4-X67,0)&lt;=2,1,-1)</f>
        <v>1</v>
      </c>
      <c r="K48" s="5">
        <v>8</v>
      </c>
      <c r="L48" s="6" t="s">
        <v>40</v>
      </c>
      <c r="T48" s="9"/>
      <c r="U48" s="11"/>
      <c r="V48" s="36"/>
      <c r="W48" s="37"/>
      <c r="X48" s="37"/>
    </row>
    <row r="49" spans="2:24" ht="12.75" customHeight="1" x14ac:dyDescent="0.3">
      <c r="B49" s="26"/>
      <c r="C49" s="15"/>
      <c r="D49" s="15"/>
      <c r="E49" s="15"/>
      <c r="F49" s="15"/>
      <c r="G49" s="15"/>
      <c r="H49" s="113"/>
      <c r="I49" s="117"/>
      <c r="K49" s="5"/>
      <c r="N49" s="9">
        <v>1</v>
      </c>
      <c r="O49" s="9">
        <v>2</v>
      </c>
      <c r="P49" s="9">
        <v>3</v>
      </c>
      <c r="Q49" s="9">
        <v>4</v>
      </c>
      <c r="R49" s="9">
        <v>5</v>
      </c>
      <c r="S49" s="9">
        <v>6</v>
      </c>
      <c r="T49" s="9"/>
      <c r="U49" s="11"/>
      <c r="V49" s="36"/>
      <c r="W49" s="37"/>
      <c r="X49" s="37"/>
    </row>
    <row r="50" spans="2:24" ht="12.75" customHeight="1" x14ac:dyDescent="0.35">
      <c r="B50" s="27"/>
      <c r="C50" s="15"/>
      <c r="D50" s="15"/>
      <c r="E50" s="23"/>
      <c r="F50" s="23"/>
      <c r="G50" s="15"/>
      <c r="H50" s="115">
        <f>IF(SUM(H44:H48)=3,1,-1)</f>
        <v>-1</v>
      </c>
      <c r="I50" s="119">
        <f>IF(AND(H50=1,SUM(I44:I48)=3),1,-1)</f>
        <v>-1</v>
      </c>
      <c r="K50" s="5"/>
      <c r="L50" s="7"/>
      <c r="M50" s="7" t="s">
        <v>1</v>
      </c>
      <c r="N50" s="71"/>
      <c r="O50" s="86" t="str">
        <f>IF(D21&gt;0,D21,"")</f>
        <v/>
      </c>
      <c r="P50" s="86" t="str">
        <f>IF(E21&gt;0,E21,"")</f>
        <v/>
      </c>
      <c r="Q50" s="86" t="str">
        <f>IF(F21&gt;0,F21,"")</f>
        <v/>
      </c>
      <c r="R50" s="72"/>
      <c r="S50" s="73"/>
      <c r="T50" s="9"/>
      <c r="U50" s="11"/>
      <c r="V50" s="36"/>
      <c r="W50" s="37"/>
      <c r="X50" s="50" t="str">
        <f>IF(COUNT(O50:Q50)&gt;0,ROUND(AVERAGE(O50:Q50)*2,0)/2,"")</f>
        <v/>
      </c>
    </row>
    <row r="51" spans="2:24" ht="12.75" customHeight="1" x14ac:dyDescent="0.3">
      <c r="B51" s="48" t="s">
        <v>73</v>
      </c>
      <c r="C51" s="15"/>
      <c r="D51" s="15"/>
      <c r="E51" s="15"/>
      <c r="F51" s="15"/>
      <c r="G51" s="15"/>
      <c r="H51" s="15"/>
      <c r="I51" s="28"/>
      <c r="K51" s="5"/>
      <c r="U51" s="11"/>
      <c r="V51" s="36"/>
      <c r="W51" s="37"/>
      <c r="X51" s="37"/>
    </row>
    <row r="52" spans="2:24" ht="12.75" customHeight="1" thickBot="1" x14ac:dyDescent="0.35">
      <c r="B52" s="29" t="s">
        <v>75</v>
      </c>
      <c r="C52" s="30"/>
      <c r="D52" s="30"/>
      <c r="E52" s="30"/>
      <c r="F52" s="30"/>
      <c r="G52" s="30"/>
      <c r="H52" s="30"/>
      <c r="I52" s="31"/>
      <c r="K52" s="5">
        <v>9</v>
      </c>
      <c r="L52" s="6" t="s">
        <v>22</v>
      </c>
      <c r="T52" s="9"/>
      <c r="U52" s="11"/>
      <c r="V52" s="36"/>
      <c r="W52" s="37"/>
      <c r="X52" s="37"/>
    </row>
    <row r="53" spans="2:24" ht="12.75" customHeight="1" x14ac:dyDescent="0.3">
      <c r="K53" s="8"/>
      <c r="N53" s="9">
        <v>1</v>
      </c>
      <c r="O53" s="9">
        <v>2</v>
      </c>
      <c r="P53" s="9">
        <v>3</v>
      </c>
      <c r="Q53" s="9">
        <v>4</v>
      </c>
      <c r="R53" s="9"/>
      <c r="S53" s="9"/>
      <c r="T53" s="9"/>
      <c r="U53" s="11"/>
      <c r="V53" s="36"/>
      <c r="W53" s="37"/>
      <c r="X53" s="37"/>
    </row>
    <row r="54" spans="2:24" ht="12.75" customHeight="1" x14ac:dyDescent="0.3">
      <c r="K54" s="8"/>
      <c r="L54" s="7"/>
      <c r="M54" s="7" t="s">
        <v>1</v>
      </c>
      <c r="N54" s="74" t="str">
        <f>IF(C22&gt;0,C22,"")</f>
        <v/>
      </c>
      <c r="O54" s="75" t="str">
        <f>IF(D22&gt;0,D22,"")</f>
        <v/>
      </c>
      <c r="P54" s="75" t="str">
        <f>IF(E22&gt;0,E22,"")</f>
        <v/>
      </c>
      <c r="Q54" s="75" t="str">
        <f>IF(F22&gt;0,F22,"")</f>
        <v/>
      </c>
      <c r="R54" s="72"/>
      <c r="S54" s="73"/>
      <c r="T54" s="9" t="s">
        <v>14</v>
      </c>
      <c r="U54" s="45" t="str">
        <f>IF(COUNT(N54:Q54)&gt;0,ROUND(AVERAGE(N54:Q54)*2,0)/2,"")</f>
        <v/>
      </c>
      <c r="V54" s="36"/>
      <c r="W54" s="37"/>
      <c r="X54" s="37"/>
    </row>
    <row r="55" spans="2:24" ht="12.75" customHeight="1" x14ac:dyDescent="0.3">
      <c r="K55" s="5"/>
      <c r="M55" s="2" t="s">
        <v>31</v>
      </c>
      <c r="T55" s="9" t="s">
        <v>3</v>
      </c>
      <c r="U55" s="53" t="str">
        <f>IF(I22&gt;0,I22,"")</f>
        <v/>
      </c>
      <c r="V55" s="36"/>
      <c r="W55" s="37"/>
      <c r="X55" s="37"/>
    </row>
    <row r="56" spans="2:24" ht="12.75" customHeight="1" x14ac:dyDescent="0.3">
      <c r="K56" s="8"/>
      <c r="L56" s="7"/>
      <c r="M56" s="2" t="s">
        <v>23</v>
      </c>
      <c r="T56" s="9" t="s">
        <v>2</v>
      </c>
      <c r="U56" s="38"/>
      <c r="V56" s="49" t="str">
        <f>IF(COUNT(N54:Q54)&gt;0,ROUND(AVERAGE(U54,U55),1),"")</f>
        <v/>
      </c>
      <c r="W56" s="37"/>
      <c r="X56" s="37"/>
    </row>
    <row r="57" spans="2:24" ht="12.75" customHeight="1" x14ac:dyDescent="0.3">
      <c r="K57" s="8"/>
      <c r="T57" s="9"/>
      <c r="U57" s="38"/>
      <c r="V57" s="36"/>
      <c r="W57" s="37"/>
      <c r="X57" s="37"/>
    </row>
    <row r="58" spans="2:24" ht="12.75" customHeight="1" x14ac:dyDescent="0.3">
      <c r="K58" s="5">
        <v>10</v>
      </c>
      <c r="L58" s="6" t="s">
        <v>32</v>
      </c>
      <c r="T58" s="9"/>
      <c r="U58" s="11"/>
      <c r="V58" s="36"/>
      <c r="W58" s="37"/>
      <c r="X58" s="37"/>
    </row>
    <row r="59" spans="2:24" ht="12.75" customHeight="1" x14ac:dyDescent="0.3">
      <c r="N59" s="7" t="s">
        <v>47</v>
      </c>
      <c r="O59" s="7" t="s">
        <v>48</v>
      </c>
      <c r="P59" s="7" t="s">
        <v>49</v>
      </c>
      <c r="Q59" s="7" t="s">
        <v>50</v>
      </c>
      <c r="W59" s="37"/>
      <c r="X59" s="37"/>
    </row>
    <row r="60" spans="2:24" ht="12.75" customHeight="1" x14ac:dyDescent="0.3">
      <c r="K60" s="8"/>
      <c r="N60" s="7" t="s">
        <v>51</v>
      </c>
      <c r="O60" s="7" t="s">
        <v>52</v>
      </c>
      <c r="P60" s="7" t="s">
        <v>53</v>
      </c>
      <c r="T60" s="9"/>
      <c r="U60" s="11"/>
      <c r="V60" s="36"/>
      <c r="W60" s="37"/>
      <c r="X60" s="37"/>
    </row>
    <row r="61" spans="2:24" ht="12.75" customHeight="1" x14ac:dyDescent="0.3">
      <c r="K61" s="8"/>
      <c r="L61" s="7"/>
      <c r="M61" s="2" t="s">
        <v>54</v>
      </c>
      <c r="N61" s="82" t="str">
        <f>IF(COUNT(C23)=1,C23,"")</f>
        <v/>
      </c>
      <c r="O61" s="83" t="str">
        <f>IF(COUNT(D23)=1,D23,"")</f>
        <v/>
      </c>
      <c r="P61" s="83" t="str">
        <f>IF(COUNT(E23)=1,E23,"")</f>
        <v/>
      </c>
      <c r="Q61" s="76" t="str">
        <f>IF(COUNT(F23)=1,F23,"")</f>
        <v/>
      </c>
      <c r="V61" s="36"/>
      <c r="W61" s="37"/>
      <c r="X61" s="37"/>
    </row>
    <row r="62" spans="2:24" ht="12.75" customHeight="1" x14ac:dyDescent="0.3">
      <c r="K62" s="5"/>
      <c r="M62" s="79" t="s">
        <v>55</v>
      </c>
      <c r="N62" s="134">
        <f>IF(COUNTIF(N61:P61,"&gt;1")&gt;0,ROUND(AVERAGE(N61:P61)*2,0)/2,0)</f>
        <v>0</v>
      </c>
      <c r="O62" s="134"/>
      <c r="P62" s="134"/>
      <c r="T62" s="9" t="s">
        <v>14</v>
      </c>
      <c r="U62" s="80">
        <f>N62</f>
        <v>0</v>
      </c>
      <c r="W62" s="37"/>
      <c r="X62" s="37"/>
    </row>
    <row r="63" spans="2:24" ht="12.75" customHeight="1" x14ac:dyDescent="0.3">
      <c r="K63" s="5"/>
      <c r="M63" s="79" t="s">
        <v>63</v>
      </c>
      <c r="N63" s="135">
        <f>IF(COUNTIF(N61:O61,"&gt;0")&gt;0,ROUND(AVERAGE(N61:O61)*2,0)/2,0)</f>
        <v>0</v>
      </c>
      <c r="O63" s="135"/>
      <c r="W63" s="37"/>
      <c r="X63" s="37"/>
    </row>
    <row r="64" spans="2:24" ht="12.75" customHeight="1" x14ac:dyDescent="0.3">
      <c r="M64" s="79" t="s">
        <v>64</v>
      </c>
      <c r="P64" s="135" t="str">
        <f>IF(COUNTIF(P61:Q61,"&gt;0")&gt;0,ROUND(AVERAGE(P61:Q61)*2,0)/2,"")</f>
        <v/>
      </c>
      <c r="Q64" s="135"/>
      <c r="T64" s="9" t="s">
        <v>14</v>
      </c>
      <c r="U64" s="81" t="str">
        <f>IF(COUNT(N63,P64)=2,ROUND(AVERAGE(N63,P64)*2,0)/2,"")</f>
        <v/>
      </c>
      <c r="W64" s="37"/>
      <c r="X64" s="37"/>
    </row>
    <row r="65" spans="9:24" ht="12.75" customHeight="1" x14ac:dyDescent="0.3">
      <c r="W65" s="37"/>
      <c r="X65" s="37"/>
    </row>
    <row r="66" spans="9:24" ht="12.75" customHeight="1" x14ac:dyDescent="0.3">
      <c r="K66" s="8"/>
      <c r="M66" s="2" t="s">
        <v>21</v>
      </c>
      <c r="R66" s="57" t="str">
        <f>IF(COUNT(G24)=1,G24,"")</f>
        <v/>
      </c>
      <c r="T66" s="9" t="s">
        <v>14</v>
      </c>
      <c r="U66" s="38"/>
      <c r="V66" s="11"/>
      <c r="W66" s="37"/>
      <c r="X66" s="37"/>
    </row>
    <row r="67" spans="9:24" ht="12.75" customHeight="1" x14ac:dyDescent="0.3">
      <c r="K67" s="8"/>
      <c r="M67" s="2" t="s">
        <v>56</v>
      </c>
      <c r="T67" s="9"/>
      <c r="U67" s="38"/>
      <c r="V67" s="120">
        <f>IF(COUNT(U62,R66)&gt;0,ROUND(AVERAGE(U62,R66),1),"")</f>
        <v>0</v>
      </c>
      <c r="W67" s="37"/>
      <c r="X67" s="50" t="str">
        <f>IF(COUNT(U64,R66)&gt;0,ROUND(AVERAGE(U64,R66)*2,0)/2,"")</f>
        <v/>
      </c>
    </row>
    <row r="68" spans="9:24" ht="12.75" customHeight="1" x14ac:dyDescent="0.3">
      <c r="U68" s="11"/>
      <c r="V68" s="95"/>
      <c r="W68" s="95"/>
      <c r="X68" s="4"/>
    </row>
    <row r="69" spans="9:24" ht="12.75" customHeight="1" thickBot="1" x14ac:dyDescent="0.35">
      <c r="I69" s="107" t="s">
        <v>70</v>
      </c>
      <c r="K69" s="8"/>
      <c r="L69" s="13" t="s">
        <v>6</v>
      </c>
      <c r="M69" s="13"/>
      <c r="N69" s="13"/>
      <c r="O69" s="13"/>
      <c r="P69" s="13"/>
      <c r="Q69" s="13"/>
      <c r="R69" s="13"/>
      <c r="S69" s="13"/>
      <c r="T69" s="14"/>
      <c r="U69" s="97" t="s">
        <v>4</v>
      </c>
      <c r="V69" s="121">
        <f>IF(COUNT(V8:V67)&gt;0,ROUND(AVERAGE(V8,V14,V20,V40,V41,V42,V56,V67),1),"")</f>
        <v>0</v>
      </c>
      <c r="W69" s="96"/>
      <c r="X69" s="51" t="str">
        <f>IF(COUNT(X6:X67)&gt;0,ROUND(AVERAGE(X8,X14,X20,X32,X38,X26,X46,X50,X67),1),"")</f>
        <v/>
      </c>
    </row>
    <row r="73" spans="9:24" x14ac:dyDescent="0.3">
      <c r="K73" s="8"/>
    </row>
    <row r="84" spans="11:24" x14ac:dyDescent="0.3">
      <c r="K84" s="19"/>
      <c r="L84" s="15"/>
      <c r="M84" s="15"/>
      <c r="N84" s="15"/>
      <c r="O84" s="15"/>
      <c r="P84" s="15"/>
      <c r="Q84" s="15"/>
      <c r="R84" s="15"/>
      <c r="S84" s="15"/>
      <c r="T84" s="15"/>
      <c r="U84" s="15"/>
      <c r="V84" s="20"/>
      <c r="W84" s="20"/>
      <c r="X84" s="15"/>
    </row>
    <row r="85" spans="11:24" x14ac:dyDescent="0.3">
      <c r="K85" s="19"/>
      <c r="L85" s="20"/>
      <c r="M85" s="20"/>
      <c r="N85" s="20"/>
      <c r="O85" s="20"/>
      <c r="P85" s="20"/>
      <c r="Q85" s="20"/>
      <c r="R85" s="20"/>
      <c r="S85" s="20"/>
      <c r="T85" s="21"/>
      <c r="U85" s="20"/>
      <c r="V85" s="16"/>
      <c r="W85" s="16"/>
      <c r="X85" s="15"/>
    </row>
    <row r="86" spans="11:24" x14ac:dyDescent="0.3">
      <c r="K86" s="15"/>
      <c r="L86" s="15"/>
      <c r="M86" s="15"/>
      <c r="N86" s="15"/>
      <c r="O86" s="15"/>
      <c r="P86" s="15"/>
      <c r="Q86" s="15"/>
      <c r="R86" s="15"/>
      <c r="S86" s="15"/>
      <c r="T86" s="15"/>
      <c r="U86" s="15"/>
      <c r="V86" s="15"/>
      <c r="W86" s="15"/>
      <c r="X86" s="15"/>
    </row>
    <row r="87" spans="11:24" x14ac:dyDescent="0.3">
      <c r="K87" s="15"/>
      <c r="L87" s="15"/>
      <c r="M87" s="15"/>
      <c r="N87" s="15"/>
      <c r="O87" s="15"/>
      <c r="P87" s="15"/>
      <c r="Q87" s="15"/>
      <c r="R87" s="15"/>
      <c r="S87" s="15"/>
      <c r="T87" s="15"/>
      <c r="U87" s="15"/>
      <c r="V87" s="22"/>
      <c r="W87" s="22"/>
      <c r="X87" s="15"/>
    </row>
    <row r="88" spans="11:24" x14ac:dyDescent="0.3">
      <c r="K88" s="15"/>
      <c r="L88" s="15"/>
      <c r="M88" s="15"/>
      <c r="N88" s="15"/>
      <c r="O88" s="15"/>
      <c r="P88" s="15"/>
      <c r="Q88" s="15"/>
      <c r="R88" s="15"/>
      <c r="S88" s="15"/>
      <c r="T88" s="15"/>
      <c r="U88" s="15"/>
      <c r="V88" s="15"/>
      <c r="W88" s="15"/>
      <c r="X88" s="15"/>
    </row>
    <row r="89" spans="11:24" x14ac:dyDescent="0.3">
      <c r="K89" s="15"/>
      <c r="L89" s="15"/>
      <c r="M89" s="15"/>
      <c r="N89" s="15"/>
      <c r="O89" s="15"/>
      <c r="P89" s="15"/>
      <c r="Q89" s="15"/>
      <c r="R89" s="15"/>
      <c r="S89" s="15"/>
      <c r="T89" s="15"/>
      <c r="U89" s="15"/>
      <c r="V89" s="15"/>
      <c r="W89" s="15"/>
      <c r="X89" s="15"/>
    </row>
    <row r="90" spans="11:24" x14ac:dyDescent="0.3">
      <c r="K90" s="15"/>
      <c r="L90" s="15"/>
      <c r="M90" s="15"/>
      <c r="N90" s="15"/>
      <c r="O90" s="15"/>
      <c r="P90" s="15"/>
      <c r="Q90" s="15"/>
      <c r="R90" s="15"/>
      <c r="S90" s="15"/>
      <c r="T90" s="15"/>
      <c r="U90" s="15"/>
      <c r="V90" s="15"/>
      <c r="W90" s="15"/>
      <c r="X90" s="15"/>
    </row>
  </sheetData>
  <sheetProtection algorithmName="SHA-512" hashValue="Am1aPi2vaaGgXgHkhqZhAThuemhmXyObnhZUJB56ZRQCA2vd6gVqOfWI7jHejFZ3Uer43hT+kWPs0gl5IRN4+w==" saltValue="L48FrY+d+oUWP6j3X6zWJQ==" spinCount="100000" sheet="1" objects="1" scenarios="1"/>
  <mergeCells count="7">
    <mergeCell ref="X1:X2"/>
    <mergeCell ref="N62:P62"/>
    <mergeCell ref="N63:O63"/>
    <mergeCell ref="P64:Q64"/>
    <mergeCell ref="B36:I40"/>
    <mergeCell ref="B34:I35"/>
    <mergeCell ref="V1:V2"/>
  </mergeCells>
  <phoneticPr fontId="1" type="noConversion"/>
  <conditionalFormatting sqref="H44">
    <cfRule type="iconSet" priority="61">
      <iconSet iconSet="3Symbols2">
        <cfvo type="percent" val="0"/>
        <cfvo type="num" val="0"/>
        <cfvo type="num" val="0"/>
      </iconSet>
    </cfRule>
  </conditionalFormatting>
  <conditionalFormatting sqref="H46">
    <cfRule type="iconSet" priority="60">
      <iconSet iconSet="3Symbols2">
        <cfvo type="percent" val="0"/>
        <cfvo type="num" val="0"/>
        <cfvo type="num" val="0"/>
      </iconSet>
    </cfRule>
  </conditionalFormatting>
  <conditionalFormatting sqref="H48">
    <cfRule type="iconSet" priority="59">
      <iconSet iconSet="3Symbols2">
        <cfvo type="percent" val="0"/>
        <cfvo type="num" val="0"/>
        <cfvo type="num" val="0"/>
      </iconSet>
    </cfRule>
  </conditionalFormatting>
  <conditionalFormatting sqref="E50:F50">
    <cfRule type="cellIs" dxfId="37" priority="57" operator="lessThan">
      <formula>0</formula>
    </cfRule>
    <cfRule type="cellIs" dxfId="36" priority="58" operator="greaterThan">
      <formula>0</formula>
    </cfRule>
  </conditionalFormatting>
  <conditionalFormatting sqref="I44 I46 I48">
    <cfRule type="iconSet" priority="56">
      <iconSet iconSet="3Symbols2">
        <cfvo type="percent" val="0"/>
        <cfvo type="num" val="0"/>
        <cfvo type="num" val="0"/>
      </iconSet>
    </cfRule>
  </conditionalFormatting>
  <conditionalFormatting sqref="H50:I50">
    <cfRule type="iconSet" priority="55">
      <iconSet iconSet="3Symbols2">
        <cfvo type="percent" val="0"/>
        <cfvo type="num" val="0"/>
        <cfvo type="num" val="0"/>
      </iconSet>
    </cfRule>
  </conditionalFormatting>
  <conditionalFormatting sqref="C22:F22 I22 I19 C14:I18">
    <cfRule type="cellIs" dxfId="35" priority="54" stopIfTrue="1" operator="between">
      <formula>1</formula>
      <formula>3.99</formula>
    </cfRule>
  </conditionalFormatting>
  <conditionalFormatting sqref="U6:U7 U12:U13 U18:U19 U30:U31 U36:U37 V40:V42 U24:U25 U54:U55 N54:Q54">
    <cfRule type="cellIs" dxfId="34" priority="53" stopIfTrue="1" operator="between">
      <formula>1</formula>
      <formula>3.99</formula>
    </cfRule>
  </conditionalFormatting>
  <conditionalFormatting sqref="V8 X8">
    <cfRule type="cellIs" dxfId="33" priority="52" stopIfTrue="1" operator="between">
      <formula>1</formula>
      <formula>3.99</formula>
    </cfRule>
  </conditionalFormatting>
  <conditionalFormatting sqref="V40:V42">
    <cfRule type="cellIs" dxfId="32" priority="47" stopIfTrue="1" operator="between">
      <formula>1</formula>
      <formula>3.99</formula>
    </cfRule>
  </conditionalFormatting>
  <conditionalFormatting sqref="X46">
    <cfRule type="cellIs" dxfId="31" priority="45" stopIfTrue="1" operator="between">
      <formula>1</formula>
      <formula>3.99</formula>
    </cfRule>
  </conditionalFormatting>
  <conditionalFormatting sqref="X50">
    <cfRule type="cellIs" dxfId="30" priority="44" stopIfTrue="1" operator="between">
      <formula>1</formula>
      <formula>3.99</formula>
    </cfRule>
  </conditionalFormatting>
  <conditionalFormatting sqref="V56">
    <cfRule type="cellIs" dxfId="29" priority="43" stopIfTrue="1" operator="between">
      <formula>1</formula>
      <formula>3.99</formula>
    </cfRule>
  </conditionalFormatting>
  <conditionalFormatting sqref="V67">
    <cfRule type="cellIs" dxfId="28" priority="42" stopIfTrue="1" operator="between">
      <formula>1</formula>
      <formula>3.99</formula>
    </cfRule>
  </conditionalFormatting>
  <conditionalFormatting sqref="V69:X69">
    <cfRule type="cellIs" dxfId="27" priority="41" stopIfTrue="1" operator="between">
      <formula>1</formula>
      <formula>3.99</formula>
    </cfRule>
  </conditionalFormatting>
  <conditionalFormatting sqref="C19:H19">
    <cfRule type="cellIs" dxfId="26" priority="40" stopIfTrue="1" operator="between">
      <formula>1</formula>
      <formula>3.99</formula>
    </cfRule>
  </conditionalFormatting>
  <conditionalFormatting sqref="E20:F20">
    <cfRule type="cellIs" dxfId="25" priority="39" stopIfTrue="1" operator="between">
      <formula>1</formula>
      <formula>3.99</formula>
    </cfRule>
  </conditionalFormatting>
  <conditionalFormatting sqref="G20:H20">
    <cfRule type="cellIs" dxfId="24" priority="38" stopIfTrue="1" operator="between">
      <formula>1</formula>
      <formula>3.99</formula>
    </cfRule>
  </conditionalFormatting>
  <conditionalFormatting sqref="G24">
    <cfRule type="cellIs" dxfId="23" priority="37" stopIfTrue="1" operator="between">
      <formula>1</formula>
      <formula>3.99</formula>
    </cfRule>
  </conditionalFormatting>
  <conditionalFormatting sqref="D21:E21">
    <cfRule type="cellIs" dxfId="22" priority="36" stopIfTrue="1" operator="between">
      <formula>1</formula>
      <formula>3.99</formula>
    </cfRule>
  </conditionalFormatting>
  <conditionalFormatting sqref="F21">
    <cfRule type="cellIs" dxfId="21" priority="35" stopIfTrue="1" operator="between">
      <formula>1</formula>
      <formula>3.99</formula>
    </cfRule>
  </conditionalFormatting>
  <conditionalFormatting sqref="C23:E23">
    <cfRule type="cellIs" dxfId="20" priority="34" stopIfTrue="1" operator="between">
      <formula>1</formula>
      <formula>3.99</formula>
    </cfRule>
  </conditionalFormatting>
  <conditionalFormatting sqref="N6:S6">
    <cfRule type="cellIs" dxfId="19" priority="33" stopIfTrue="1" operator="between">
      <formula>1</formula>
      <formula>3.99</formula>
    </cfRule>
  </conditionalFormatting>
  <conditionalFormatting sqref="Q61">
    <cfRule type="cellIs" dxfId="18" priority="22" stopIfTrue="1" operator="between">
      <formula>1</formula>
      <formula>3.99</formula>
    </cfRule>
  </conditionalFormatting>
  <conditionalFormatting sqref="N18:S18">
    <cfRule type="cellIs" dxfId="17" priority="20" stopIfTrue="1" operator="between">
      <formula>1</formula>
      <formula>3.99</formula>
    </cfRule>
  </conditionalFormatting>
  <conditionalFormatting sqref="N12:S12">
    <cfRule type="cellIs" dxfId="16" priority="21" stopIfTrue="1" operator="between">
      <formula>1</formula>
      <formula>3.99</formula>
    </cfRule>
  </conditionalFormatting>
  <conditionalFormatting sqref="N30:S30">
    <cfRule type="cellIs" dxfId="15" priority="19" stopIfTrue="1" operator="between">
      <formula>1</formula>
      <formula>3.99</formula>
    </cfRule>
  </conditionalFormatting>
  <conditionalFormatting sqref="N36:S36">
    <cfRule type="cellIs" dxfId="14" priority="18" stopIfTrue="1" operator="between">
      <formula>1</formula>
      <formula>3.99</formula>
    </cfRule>
  </conditionalFormatting>
  <conditionalFormatting sqref="N24:S24">
    <cfRule type="cellIs" dxfId="13" priority="17" stopIfTrue="1" operator="between">
      <formula>1</formula>
      <formula>3.99</formula>
    </cfRule>
  </conditionalFormatting>
  <conditionalFormatting sqref="P46:S46">
    <cfRule type="cellIs" dxfId="12" priority="16" stopIfTrue="1" operator="between">
      <formula>1</formula>
      <formula>3.99</formula>
    </cfRule>
  </conditionalFormatting>
  <conditionalFormatting sqref="O50:Q50">
    <cfRule type="cellIs" dxfId="11" priority="15" stopIfTrue="1" operator="between">
      <formula>1</formula>
      <formula>3.99</formula>
    </cfRule>
  </conditionalFormatting>
  <conditionalFormatting sqref="N61:P61">
    <cfRule type="cellIs" dxfId="10" priority="14" stopIfTrue="1" operator="between">
      <formula>1</formula>
      <formula>3.99</formula>
    </cfRule>
  </conditionalFormatting>
  <conditionalFormatting sqref="R66">
    <cfRule type="cellIs" dxfId="9" priority="13" stopIfTrue="1" operator="between">
      <formula>1</formula>
      <formula>3.99</formula>
    </cfRule>
  </conditionalFormatting>
  <conditionalFormatting sqref="X67">
    <cfRule type="cellIs" dxfId="8" priority="12" stopIfTrue="1" operator="between">
      <formula>1</formula>
      <formula>3.99</formula>
    </cfRule>
  </conditionalFormatting>
  <conditionalFormatting sqref="F23">
    <cfRule type="cellIs" dxfId="7" priority="11" stopIfTrue="1" operator="between">
      <formula>1</formula>
      <formula>3.99</formula>
    </cfRule>
  </conditionalFormatting>
  <conditionalFormatting sqref="V14 X14">
    <cfRule type="cellIs" dxfId="6" priority="10" stopIfTrue="1" operator="between">
      <formula>1</formula>
      <formula>3.99</formula>
    </cfRule>
  </conditionalFormatting>
  <conditionalFormatting sqref="V20 X20">
    <cfRule type="cellIs" dxfId="5" priority="9" stopIfTrue="1" operator="between">
      <formula>1</formula>
      <formula>3.99</formula>
    </cfRule>
  </conditionalFormatting>
  <conditionalFormatting sqref="X26">
    <cfRule type="cellIs" dxfId="4" priority="8" stopIfTrue="1" operator="between">
      <formula>1</formula>
      <formula>3.99</formula>
    </cfRule>
  </conditionalFormatting>
  <conditionalFormatting sqref="X32">
    <cfRule type="cellIs" dxfId="3" priority="7" stopIfTrue="1" operator="between">
      <formula>1</formula>
      <formula>3.99</formula>
    </cfRule>
  </conditionalFormatting>
  <conditionalFormatting sqref="X38">
    <cfRule type="cellIs" dxfId="2" priority="6" stopIfTrue="1" operator="between">
      <formula>1</formula>
      <formula>3.99</formula>
    </cfRule>
  </conditionalFormatting>
  <conditionalFormatting sqref="C25:H25">
    <cfRule type="cellIs" dxfId="1" priority="4" stopIfTrue="1" operator="equal">
      <formula>0</formula>
    </cfRule>
    <cfRule type="cellIs" dxfId="0" priority="5" stopIfTrue="1" operator="lessThan">
      <formula>4</formula>
    </cfRule>
  </conditionalFormatting>
  <printOptions horizontalCentered="1"/>
  <pageMargins left="0.78740157480314965" right="0.78740157480314965" top="0.39370078740157483" bottom="0.39370078740157483" header="0.51181102362204722" footer="0.51181102362204722"/>
  <pageSetup paperSize="9" scale="59"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iconSet" priority="1" id="{7880E607-1529-4CF8-B3E2-8B27A5512840}">
            <x14:iconSet iconSet="4Arrows" showValue="0" custom="1">
              <x14:cfvo type="percent">
                <xm:f>0</xm:f>
              </x14:cfvo>
              <x14:cfvo type="num">
                <xm:f>1</xm:f>
              </x14:cfvo>
              <x14:cfvo type="num">
                <xm:f>2</xm:f>
              </x14:cfvo>
              <x14:cfvo type="num">
                <xm:f>3</xm:f>
              </x14:cfvo>
              <x14:cfIcon iconSet="NoIcons" iconId="0"/>
              <x14:cfIcon iconSet="3Arrows" iconId="2"/>
              <x14:cfIcon iconSet="3Triangles" iconId="1"/>
              <x14:cfIcon iconSet="3Arrows" iconId="0"/>
            </x14:iconSet>
          </x14:cfRule>
          <xm:sqref>D26:H26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QV Profil E mit BM</vt:lpstr>
      <vt:lpstr>'QV Profil E mit BM'!Druckbereich</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hugo.biasini</dc:creator>
  <cp:lastModifiedBy>Wyrsch Iwan</cp:lastModifiedBy>
  <cp:lastPrinted>2021-05-26T09:28:44Z</cp:lastPrinted>
  <dcterms:created xsi:type="dcterms:W3CDTF">2010-08-24T05:48:41Z</dcterms:created>
  <dcterms:modified xsi:type="dcterms:W3CDTF">2022-05-10T04:56:04Z</dcterms:modified>
</cp:coreProperties>
</file>