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BKD\BWZ\WiVe QV\2022\QV Rechner\3_aktuelle QV-Rechner 2022\"/>
    </mc:Choice>
  </mc:AlternateContent>
  <workbookProtection workbookAlgorithmName="SHA-512" workbookHashValue="SeBLZU51la84GE9wxp2BJ/bDCauIm8UQeZwdIsK9KLQ2JyyoTcJ2s9fRHUu9ah2r2kToSepqDvDDCXQPgfatbQ==" workbookSaltValue="+Wxo9qGtKMAJD7FB03c4Tg==" workbookSpinCount="100000" lockStructure="1"/>
  <bookViews>
    <workbookView xWindow="360" yWindow="20" windowWidth="19440" windowHeight="15140"/>
  </bookViews>
  <sheets>
    <sheet name="QV Profil E mit BM" sheetId="1" r:id="rId1"/>
  </sheets>
  <definedNames>
    <definedName name="_xlnm.Print_Area" localSheetId="0">'QV Profil E mit BM'!$B$1:$X$69</definedName>
  </definedNames>
  <calcPr calcId="162913"/>
</workbook>
</file>

<file path=xl/calcChain.xml><?xml version="1.0" encoding="utf-8"?>
<calcChain xmlns="http://schemas.openxmlformats.org/spreadsheetml/2006/main">
  <c r="R66" i="1" l="1"/>
  <c r="Q61" i="1"/>
  <c r="P61" i="1"/>
  <c r="P64" i="1" s="1"/>
  <c r="O61" i="1"/>
  <c r="N61" i="1"/>
  <c r="N62" i="1"/>
  <c r="N63" i="1" l="1"/>
  <c r="U64" i="1" s="1"/>
  <c r="H26" i="1" l="1"/>
  <c r="H25" i="1"/>
  <c r="G25" i="1"/>
  <c r="G26" i="1" s="1"/>
  <c r="F25" i="1"/>
  <c r="F26" i="1" s="1"/>
  <c r="E25" i="1"/>
  <c r="D25" i="1"/>
  <c r="C25" i="1"/>
  <c r="V42" i="1"/>
  <c r="U55" i="1"/>
  <c r="U37" i="1"/>
  <c r="U31" i="1"/>
  <c r="U25" i="1"/>
  <c r="N6" i="1"/>
  <c r="O6" i="1"/>
  <c r="P6" i="1"/>
  <c r="Q6" i="1"/>
  <c r="R6" i="1"/>
  <c r="S6" i="1"/>
  <c r="U7" i="1"/>
  <c r="S12" i="1"/>
  <c r="R12" i="1"/>
  <c r="Q12" i="1"/>
  <c r="P12" i="1"/>
  <c r="O12" i="1"/>
  <c r="X14" i="1" s="1"/>
  <c r="V14" i="1" s="1"/>
  <c r="N12" i="1"/>
  <c r="N18" i="1"/>
  <c r="U18" i="1" s="1"/>
  <c r="O18" i="1"/>
  <c r="P18" i="1"/>
  <c r="Q18" i="1"/>
  <c r="R18" i="1"/>
  <c r="S18" i="1"/>
  <c r="U19" i="1"/>
  <c r="N30" i="1"/>
  <c r="U30" i="1" s="1"/>
  <c r="O30" i="1"/>
  <c r="P30" i="1"/>
  <c r="Q30" i="1"/>
  <c r="R30" i="1"/>
  <c r="S30" i="1"/>
  <c r="S24" i="1"/>
  <c r="R24" i="1"/>
  <c r="Q24" i="1"/>
  <c r="P24" i="1"/>
  <c r="O24" i="1"/>
  <c r="N24" i="1"/>
  <c r="X26" i="1" s="1"/>
  <c r="U24" i="1"/>
  <c r="S36" i="1"/>
  <c r="R36" i="1"/>
  <c r="Q36" i="1"/>
  <c r="P36" i="1"/>
  <c r="O36" i="1"/>
  <c r="U36" i="1" s="1"/>
  <c r="N36" i="1"/>
  <c r="P46" i="1"/>
  <c r="Q46" i="1"/>
  <c r="R46" i="1"/>
  <c r="S46" i="1"/>
  <c r="X46" i="1"/>
  <c r="Q50" i="1"/>
  <c r="P50" i="1"/>
  <c r="O50" i="1"/>
  <c r="X50" i="1"/>
  <c r="N54" i="1"/>
  <c r="V56" i="1" s="1"/>
  <c r="O54" i="1"/>
  <c r="P54" i="1"/>
  <c r="Q54" i="1"/>
  <c r="U13" i="1"/>
  <c r="V40" i="1"/>
  <c r="V41" i="1" s="1"/>
  <c r="U12" i="1"/>
  <c r="X32" i="1"/>
  <c r="E26" i="1" l="1"/>
  <c r="D26" i="1"/>
  <c r="X67" i="1"/>
  <c r="X38" i="1"/>
  <c r="U54" i="1"/>
  <c r="U62" i="1"/>
  <c r="V67" i="1" s="1"/>
  <c r="X20" i="1"/>
  <c r="V20" i="1" s="1"/>
  <c r="U6" i="1"/>
  <c r="X8" i="1" s="1"/>
  <c r="I48" i="1" l="1"/>
  <c r="I46" i="1"/>
  <c r="X69" i="1"/>
  <c r="I44" i="1" s="1"/>
  <c r="V8" i="1"/>
  <c r="H48" i="1" s="1"/>
  <c r="H46" i="1" l="1"/>
  <c r="V69" i="1"/>
  <c r="H44" i="1" s="1"/>
  <c r="H50" i="1" l="1"/>
  <c r="I50" i="1" s="1"/>
</calcChain>
</file>

<file path=xl/sharedStrings.xml><?xml version="1.0" encoding="utf-8"?>
<sst xmlns="http://schemas.openxmlformats.org/spreadsheetml/2006/main" count="119" uniqueCount="78">
  <si>
    <t>Berechnung des schulischen Qualifikationsverfahrens</t>
  </si>
  <si>
    <t>Semesternoten</t>
  </si>
  <si>
    <t>Ø (1/10)</t>
  </si>
  <si>
    <t>(1/2)</t>
  </si>
  <si>
    <t>(1/10)</t>
  </si>
  <si>
    <t>Rundung</t>
  </si>
  <si>
    <t>Gesamtnote schulischer Teil</t>
  </si>
  <si>
    <t>Schriftliche und mündliche Prüfung (Ende 3. Lehrjahr)</t>
  </si>
  <si>
    <t>IKA</t>
  </si>
  <si>
    <t>Deutsch</t>
  </si>
  <si>
    <t>Englisch</t>
  </si>
  <si>
    <t>Das schulische QV gilt als bestanden, wenn</t>
  </si>
  <si>
    <t>• höchstens zwei Fachnoten ungenügend sind</t>
  </si>
  <si>
    <t>und</t>
  </si>
  <si>
    <t>Ø (1/2)</t>
  </si>
  <si>
    <t>• die Summe der gewichteten negativen Fachnoten nicht mehr als 2.0 beträgt</t>
  </si>
  <si>
    <t>E</t>
  </si>
  <si>
    <t>Französisch</t>
  </si>
  <si>
    <t>BM</t>
  </si>
  <si>
    <t>Mathematik</t>
  </si>
  <si>
    <t>Finanz- und Rechnungswesen</t>
  </si>
  <si>
    <t>IDPA/SA</t>
  </si>
  <si>
    <t>Information/Kommunikation/Administration</t>
  </si>
  <si>
    <r>
      <t xml:space="preserve">Fachnote </t>
    </r>
    <r>
      <rPr>
        <sz val="7"/>
        <rFont val="Calibri"/>
        <family val="2"/>
      </rPr>
      <t>(Durchschnitt Erfahrungsnote und Prüfungsnote)</t>
    </r>
  </si>
  <si>
    <t>Fachnote E-Profil</t>
  </si>
  <si>
    <t>Fachnote BM</t>
  </si>
  <si>
    <r>
      <t xml:space="preserve">Schriftliche Prüfung (Ende 3. Lehrjahr) &gt; </t>
    </r>
    <r>
      <rPr>
        <b/>
        <sz val="10"/>
        <color indexed="10"/>
        <rFont val="Calibri"/>
        <family val="2"/>
      </rPr>
      <t>W&amp;G 1</t>
    </r>
  </si>
  <si>
    <t>W&amp;G 2</t>
  </si>
  <si>
    <t>W&amp;G 1</t>
  </si>
  <si>
    <t>QV</t>
  </si>
  <si>
    <t>• Erfassen Sie in den grün hinterlegten Feldern die QV-Noten.</t>
  </si>
  <si>
    <t>Schriftliche Prüfung (Ende 2. Lehrjahr)</t>
  </si>
  <si>
    <t>Projektarbeiten (E-Profil)</t>
  </si>
  <si>
    <t>Erfahrungsnoten für BM und E-Profil</t>
  </si>
  <si>
    <t>• Tragen Sie die Erfahrungsnoten pro Semester in die unten stehende Tabelle ein. Diese werden in die rechte</t>
  </si>
  <si>
    <t>Tabelle automatisch übertragen. Eine Neuberechnung wird ausgelöst.</t>
  </si>
  <si>
    <t>QV-Rechner für Lernende</t>
  </si>
  <si>
    <t>Vorgehen</t>
  </si>
  <si>
    <t>zählt doppelt (nur für neg. Notenabweichung und Durchschnitt)</t>
  </si>
  <si>
    <t>• der Durchschnitt aller gewichteten Fachnoten mind. 4,0 beträgt</t>
  </si>
  <si>
    <t>Technik und Umwelt</t>
  </si>
  <si>
    <t>Erfahrungsnoten nur für E-Profil</t>
  </si>
  <si>
    <t>Geschichte und Politik</t>
  </si>
  <si>
    <t>Wirtschaft und Recht</t>
  </si>
  <si>
    <t>IDAF (Vertiefen &amp; Vernetzen)</t>
  </si>
  <si>
    <t>Erfahrungsnoten nur für BM</t>
  </si>
  <si>
    <t>Ø FCE</t>
  </si>
  <si>
    <t>IDAF1</t>
  </si>
  <si>
    <t>IDAF2</t>
  </si>
  <si>
    <t>IDAF3</t>
  </si>
  <si>
    <t>IDAF4</t>
  </si>
  <si>
    <t>V&amp;V1</t>
  </si>
  <si>
    <t>V&amp;V2</t>
  </si>
  <si>
    <t>V&amp;V3</t>
  </si>
  <si>
    <t>IDAF</t>
  </si>
  <si>
    <t>Ø V&amp;V</t>
  </si>
  <si>
    <r>
      <t xml:space="preserve">Fachnote </t>
    </r>
    <r>
      <rPr>
        <sz val="7"/>
        <rFont val="Calibri"/>
        <family val="2"/>
      </rPr>
      <t>(Durchschnitt V&amp;V und SA bzw. IDAF und IDPA)</t>
    </r>
  </si>
  <si>
    <t>• Für IDAF erfassen Sie in den ersten vier Spalten die erarbeiteten Noten.</t>
  </si>
  <si>
    <t>mit Ausbildungsbeginn Sommer 2015 und später</t>
  </si>
  <si>
    <t>Wirtschaft und Recht (WR)</t>
  </si>
  <si>
    <t>Finanz- und Rechnungswesen (FRw)</t>
  </si>
  <si>
    <t>Ø Prüfungsnote FRw und WR</t>
  </si>
  <si>
    <t>Ø aller Semesternoten von FRw und WR</t>
  </si>
  <si>
    <t>Ø IDAF1+2</t>
  </si>
  <si>
    <t>Ø IDAF3+4</t>
  </si>
  <si>
    <t>1/2</t>
  </si>
  <si>
    <t>Ø DELF B2 Junior</t>
  </si>
  <si>
    <t>Ø</t>
  </si>
  <si>
    <t>Entwicklung</t>
  </si>
  <si>
    <r>
      <t xml:space="preserve">BM
</t>
    </r>
    <r>
      <rPr>
        <b/>
        <sz val="8"/>
        <rFont val="Calibri"/>
        <family val="2"/>
      </rPr>
      <t>Wirtschaft</t>
    </r>
  </si>
  <si>
    <t>V November 2016</t>
  </si>
  <si>
    <t>Schriftliche Prüfung (Ende 3. Lehrjahr)</t>
  </si>
  <si>
    <t xml:space="preserve">                                Berufs- und Weiterbildungszentrum Uri</t>
  </si>
  <si>
    <t xml:space="preserve">Voraussetzung für den Erwerb des eidg. Berufsmaturitätszeugnisses </t>
  </si>
  <si>
    <t>IDPA (SA)</t>
  </si>
  <si>
    <t>ist der Erwerb des eidg. Fähigkeitszeugnisses EFZ Kauffrau/Kaufmann erweiterte Grundbildung (E Profil).</t>
  </si>
  <si>
    <t>Hinweis:</t>
  </si>
  <si>
    <t>Merkblatt ohne Gewähr – im Zweifelsfall gelten die entsprechenden gesetzlichen Grundlagen (Bildungsverordnung 26. September 2011 (Stand am 1. Mai 2017)). Das Ergebnis dieser Notenberechnung ist rechtlich nicht bindend. Es besteht die Möglichkeit von Fehlern. Im Zweifelsfall gilt der amtlich ausgestellte Notenausweis.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</si>
</sst>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quot;schulisches QV bestanden&quot;;&quot;schulisches QV nicht bestanden&quot;;"/>
    <numFmt numFmtId="167" formatCode="mmmm\ yyyy"/>
    <numFmt numFmtId="168" formatCode=";;;"/>
  </numFmts>
  <fonts count="23" x14ac:knownFonts="1">
    <font>
      <sz val="10"/>
      <name val="Arial"/>
    </font>
    <font>
      <sz val="8"/>
      <name val="Arial"/>
      <family val="2"/>
    </font>
    <font>
      <sz val="7"/>
      <name val="Calibri"/>
      <family val="2"/>
    </font>
    <font>
      <b/>
      <sz val="10"/>
      <color indexed="10"/>
      <name val="Calibri"/>
      <family val="2"/>
    </font>
    <font>
      <b/>
      <sz val="10"/>
      <name val="Symbol"/>
      <family val="1"/>
      <charset val="2"/>
    </font>
    <font>
      <b/>
      <sz val="10"/>
      <name val="Calibri"/>
      <family val="2"/>
    </font>
    <font>
      <b/>
      <sz val="8"/>
      <name val="Calibri"/>
      <family val="2"/>
    </font>
    <font>
      <b/>
      <sz val="14"/>
      <name val="Calibri"/>
      <family val="2"/>
      <scheme val="minor"/>
    </font>
    <font>
      <sz val="10"/>
      <name val="Calibri"/>
      <family val="2"/>
      <scheme val="minor"/>
    </font>
    <font>
      <b/>
      <sz val="10"/>
      <name val="Calibri"/>
      <family val="2"/>
      <scheme val="minor"/>
    </font>
    <font>
      <sz val="7"/>
      <name val="Calibri"/>
      <family val="2"/>
      <scheme val="minor"/>
    </font>
    <font>
      <b/>
      <sz val="7"/>
      <name val="Calibri"/>
      <family val="2"/>
      <scheme val="minor"/>
    </font>
    <font>
      <b/>
      <sz val="10"/>
      <color rgb="FFFF0000"/>
      <name val="Calibri"/>
      <family val="2"/>
      <scheme val="minor"/>
    </font>
    <font>
      <b/>
      <sz val="11"/>
      <name val="Calibri"/>
      <family val="2"/>
      <scheme val="minor"/>
    </font>
    <font>
      <b/>
      <sz val="10"/>
      <color theme="9" tint="-0.249977111117893"/>
      <name val="Calibri"/>
      <family val="2"/>
      <scheme val="minor"/>
    </font>
    <font>
      <b/>
      <sz val="10"/>
      <color theme="4" tint="-0.249977111117893"/>
      <name val="Calibri"/>
      <family val="2"/>
      <scheme val="minor"/>
    </font>
    <font>
      <b/>
      <sz val="16"/>
      <name val="Calibri"/>
      <family val="2"/>
      <scheme val="minor"/>
    </font>
    <font>
      <b/>
      <sz val="10"/>
      <color theme="0"/>
      <name val="Calibri"/>
      <family val="2"/>
      <scheme val="minor"/>
    </font>
    <font>
      <sz val="10"/>
      <color theme="0"/>
      <name val="Calibri"/>
      <family val="2"/>
      <scheme val="minor"/>
    </font>
    <font>
      <sz val="10"/>
      <color rgb="FFFF0000"/>
      <name val="Calibri"/>
      <family val="2"/>
      <scheme val="minor"/>
    </font>
    <font>
      <b/>
      <sz val="28"/>
      <name val="Calibri"/>
      <family val="2"/>
      <scheme val="minor"/>
    </font>
    <font>
      <b/>
      <i/>
      <sz val="10"/>
      <name val="Calibri"/>
      <family val="2"/>
      <scheme val="minor"/>
    </font>
    <font>
      <b/>
      <sz val="14"/>
      <color rgb="FFFF000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57">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FF00"/>
      </left>
      <right/>
      <top style="medium">
        <color rgb="FF00FF00"/>
      </top>
      <bottom/>
      <diagonal/>
    </border>
    <border>
      <left/>
      <right/>
      <top style="medium">
        <color rgb="FF00FF00"/>
      </top>
      <bottom/>
      <diagonal/>
    </border>
    <border>
      <left/>
      <right style="medium">
        <color rgb="FF00FF00"/>
      </right>
      <top style="medium">
        <color rgb="FF00FF00"/>
      </top>
      <bottom/>
      <diagonal/>
    </border>
    <border>
      <left style="medium">
        <color rgb="FF00FF00"/>
      </left>
      <right/>
      <top/>
      <bottom/>
      <diagonal/>
    </border>
    <border>
      <left/>
      <right style="medium">
        <color rgb="FF00FF00"/>
      </right>
      <top/>
      <bottom/>
      <diagonal/>
    </border>
    <border>
      <left/>
      <right style="medium">
        <color rgb="FF00FF00"/>
      </right>
      <top/>
      <bottom style="thin">
        <color indexed="64"/>
      </bottom>
      <diagonal/>
    </border>
    <border>
      <left style="medium">
        <color rgb="FF00FF00"/>
      </left>
      <right/>
      <top/>
      <bottom style="medium">
        <color rgb="FF00FF00"/>
      </bottom>
      <diagonal/>
    </border>
    <border>
      <left/>
      <right/>
      <top/>
      <bottom style="medium">
        <color rgb="FF00FF00"/>
      </bottom>
      <diagonal/>
    </border>
    <border>
      <left/>
      <right style="medium">
        <color rgb="FF00FF00"/>
      </right>
      <top/>
      <bottom style="medium">
        <color rgb="FF00FF00"/>
      </bottom>
      <diagonal/>
    </border>
    <border>
      <left style="medium">
        <color theme="0" tint="-0.249977111117893"/>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medium">
        <color theme="0" tint="-0.249977111117893"/>
      </right>
      <top style="medium">
        <color theme="0"/>
      </top>
      <bottom/>
      <diagonal/>
    </border>
    <border>
      <left/>
      <right style="thin">
        <color theme="0"/>
      </right>
      <top/>
      <bottom/>
      <diagonal/>
    </border>
    <border>
      <left style="medium">
        <color rgb="FFFF0000"/>
      </left>
      <right/>
      <top/>
      <bottom style="medium">
        <color rgb="FFFF0000"/>
      </bottom>
      <diagonal/>
    </border>
    <border>
      <left/>
      <right style="thin">
        <color theme="0"/>
      </right>
      <top style="thin">
        <color theme="0"/>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indexed="64"/>
      </top>
      <bottom/>
      <diagonal/>
    </border>
    <border>
      <left style="thin">
        <color indexed="64"/>
      </left>
      <right/>
      <top style="thin">
        <color indexed="64"/>
      </top>
      <bottom style="thin">
        <color theme="0"/>
      </bottom>
      <diagonal/>
    </border>
    <border>
      <left/>
      <right style="thin">
        <color theme="0"/>
      </right>
      <top style="thin">
        <color indexed="64"/>
      </top>
      <bottom style="thin">
        <color theme="0"/>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theme="0"/>
      </right>
      <top style="thin">
        <color theme="0"/>
      </top>
      <bottom style="thin">
        <color indexed="64"/>
      </bottom>
      <diagonal/>
    </border>
    <border>
      <left/>
      <right style="thin">
        <color theme="0"/>
      </right>
      <top style="thin">
        <color theme="0"/>
      </top>
      <bottom style="thin">
        <color indexed="64"/>
      </bottom>
      <diagonal/>
    </border>
    <border>
      <left/>
      <right style="thin">
        <color theme="0"/>
      </right>
      <top/>
      <bottom style="thin">
        <color indexed="64"/>
      </bottom>
      <diagonal/>
    </border>
    <border>
      <left/>
      <right style="thin">
        <color indexed="64"/>
      </right>
      <top/>
      <bottom style="thin">
        <color indexed="64"/>
      </bottom>
      <diagonal/>
    </border>
  </borders>
  <cellStyleXfs count="1">
    <xf numFmtId="0" fontId="0" fillId="0" borderId="0"/>
  </cellStyleXfs>
  <cellXfs count="149">
    <xf numFmtId="0" fontId="0" fillId="0" borderId="0" xfId="0"/>
    <xf numFmtId="0" fontId="7" fillId="0" borderId="0" xfId="0" applyFont="1" applyProtection="1">
      <protection hidden="1"/>
    </xf>
    <xf numFmtId="0" fontId="8" fillId="0" borderId="0" xfId="0" applyFo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protection hidden="1"/>
    </xf>
    <xf numFmtId="0" fontId="9" fillId="0" borderId="0" xfId="0" applyFont="1" applyAlignment="1" applyProtection="1">
      <alignment horizontal="left"/>
      <protection hidden="1"/>
    </xf>
    <xf numFmtId="0" fontId="9" fillId="0" borderId="0" xfId="0" applyFont="1" applyProtection="1">
      <protection hidden="1"/>
    </xf>
    <xf numFmtId="0" fontId="10" fillId="0" borderId="0" xfId="0" applyFont="1" applyProtection="1">
      <protection hidden="1"/>
    </xf>
    <xf numFmtId="0" fontId="8" fillId="0" borderId="0" xfId="0" applyFont="1" applyAlignment="1" applyProtection="1">
      <alignment horizontal="left"/>
      <protection hidden="1"/>
    </xf>
    <xf numFmtId="0" fontId="10" fillId="0" borderId="0" xfId="0" applyFont="1" applyAlignment="1" applyProtection="1">
      <alignment horizontal="center"/>
      <protection hidden="1"/>
    </xf>
    <xf numFmtId="0" fontId="8" fillId="0" borderId="0" xfId="0" applyFont="1" applyFill="1" applyProtection="1">
      <protection hidden="1"/>
    </xf>
    <xf numFmtId="0" fontId="8" fillId="0" borderId="0" xfId="0" applyFont="1" applyAlignment="1" applyProtection="1">
      <alignment horizontal="center"/>
      <protection hidden="1"/>
    </xf>
    <xf numFmtId="0" fontId="10" fillId="0" borderId="0" xfId="0" applyFont="1" applyFill="1" applyAlignment="1" applyProtection="1">
      <alignment horizontal="center"/>
      <protection hidden="1"/>
    </xf>
    <xf numFmtId="0" fontId="9" fillId="0" borderId="2" xfId="0" applyFont="1" applyBorder="1" applyProtection="1">
      <protection hidden="1"/>
    </xf>
    <xf numFmtId="0" fontId="10" fillId="0" borderId="2" xfId="0" applyFont="1" applyBorder="1" applyAlignment="1" applyProtection="1">
      <alignment horizontal="center"/>
      <protection hidden="1"/>
    </xf>
    <xf numFmtId="0" fontId="8" fillId="0" borderId="0" xfId="0" applyFont="1" applyBorder="1" applyProtection="1">
      <protection hidden="1"/>
    </xf>
    <xf numFmtId="164" fontId="9" fillId="0" borderId="0" xfId="0" applyNumberFormat="1" applyFont="1" applyBorder="1" applyProtection="1">
      <protection hidden="1"/>
    </xf>
    <xf numFmtId="0" fontId="11" fillId="0" borderId="0" xfId="0" applyFont="1" applyAlignment="1" applyProtection="1">
      <alignment horizontal="right"/>
      <protection hidden="1"/>
    </xf>
    <xf numFmtId="0" fontId="12" fillId="0" borderId="0" xfId="0" applyFont="1" applyProtection="1">
      <protection hidden="1"/>
    </xf>
    <xf numFmtId="0" fontId="8" fillId="0" borderId="0" xfId="0" applyFont="1" applyBorder="1" applyAlignment="1" applyProtection="1">
      <alignment horizontal="left"/>
      <protection hidden="1"/>
    </xf>
    <xf numFmtId="0" fontId="9" fillId="0" borderId="0" xfId="0" applyFont="1" applyBorder="1" applyProtection="1">
      <protection hidden="1"/>
    </xf>
    <xf numFmtId="0" fontId="10" fillId="0" borderId="0" xfId="0" applyFont="1" applyBorder="1" applyAlignment="1" applyProtection="1">
      <alignment horizontal="center"/>
      <protection hidden="1"/>
    </xf>
    <xf numFmtId="167" fontId="10" fillId="0" borderId="0" xfId="0" applyNumberFormat="1" applyFont="1" applyBorder="1" applyAlignment="1" applyProtection="1">
      <alignment horizontal="right"/>
      <protection hidden="1"/>
    </xf>
    <xf numFmtId="166" fontId="13" fillId="0" borderId="0" xfId="0" applyNumberFormat="1" applyFont="1" applyBorder="1" applyAlignment="1" applyProtection="1">
      <alignment horizontal="right"/>
      <protection hidden="1"/>
    </xf>
    <xf numFmtId="0" fontId="9" fillId="0" borderId="13" xfId="0" applyFont="1" applyBorder="1" applyProtection="1">
      <protection hidden="1"/>
    </xf>
    <xf numFmtId="0" fontId="8" fillId="0" borderId="14" xfId="0" applyFont="1" applyBorder="1" applyProtection="1">
      <protection hidden="1"/>
    </xf>
    <xf numFmtId="0" fontId="9" fillId="0" borderId="16" xfId="0" applyFont="1" applyBorder="1" applyProtection="1">
      <protection hidden="1"/>
    </xf>
    <xf numFmtId="0" fontId="8" fillId="0" borderId="16" xfId="0" applyFont="1" applyBorder="1" applyProtection="1">
      <protection hidden="1"/>
    </xf>
    <xf numFmtId="0" fontId="8" fillId="0" borderId="17" xfId="0" applyFont="1" applyBorder="1" applyProtection="1">
      <protection hidden="1"/>
    </xf>
    <xf numFmtId="0" fontId="12" fillId="0" borderId="19" xfId="0" applyFont="1" applyBorder="1" applyProtection="1">
      <protection hidden="1"/>
    </xf>
    <xf numFmtId="0" fontId="8" fillId="0" borderId="20" xfId="0" applyFont="1" applyBorder="1" applyProtection="1">
      <protection hidden="1"/>
    </xf>
    <xf numFmtId="0" fontId="8" fillId="0" borderId="21" xfId="0" applyFont="1" applyBorder="1" applyProtection="1">
      <protection hidden="1"/>
    </xf>
    <xf numFmtId="0" fontId="14" fillId="0" borderId="0" xfId="0" applyFont="1" applyFill="1" applyBorder="1" applyProtection="1">
      <protection hidden="1"/>
    </xf>
    <xf numFmtId="0" fontId="15" fillId="0" borderId="0" xfId="0" applyFont="1" applyFill="1" applyProtection="1">
      <protection hidden="1"/>
    </xf>
    <xf numFmtId="164" fontId="9" fillId="0" borderId="0" xfId="0" applyNumberFormat="1" applyFont="1" applyFill="1" applyAlignment="1" applyProtection="1">
      <alignment horizontal="center"/>
      <protection hidden="1"/>
    </xf>
    <xf numFmtId="164" fontId="9" fillId="0" borderId="22" xfId="0" applyNumberFormat="1" applyFont="1" applyFill="1" applyBorder="1" applyAlignment="1" applyProtection="1">
      <alignment horizontal="center"/>
      <protection hidden="1"/>
    </xf>
    <xf numFmtId="164" fontId="9" fillId="0" borderId="0" xfId="0" applyNumberFormat="1" applyFont="1" applyAlignment="1" applyProtection="1">
      <alignment horizontal="center"/>
      <protection hidden="1"/>
    </xf>
    <xf numFmtId="164" fontId="9" fillId="0" borderId="22" xfId="0" applyNumberFormat="1" applyFont="1" applyBorder="1" applyAlignment="1" applyProtection="1">
      <alignment horizontal="center"/>
      <protection hidden="1"/>
    </xf>
    <xf numFmtId="164" fontId="8" fillId="0" borderId="0" xfId="0" applyNumberFormat="1" applyFont="1" applyAlignment="1" applyProtection="1">
      <alignment horizontal="center"/>
      <protection hidden="1"/>
    </xf>
    <xf numFmtId="164" fontId="11" fillId="0" borderId="0" xfId="0" applyNumberFormat="1" applyFont="1" applyAlignment="1" applyProtection="1">
      <alignment horizontal="center"/>
      <protection hidden="1"/>
    </xf>
    <xf numFmtId="164" fontId="11" fillId="0" borderId="22" xfId="0" applyNumberFormat="1" applyFont="1" applyBorder="1" applyAlignment="1" applyProtection="1">
      <alignment horizontal="center"/>
      <protection hidden="1"/>
    </xf>
    <xf numFmtId="164" fontId="8" fillId="0" borderId="0" xfId="0" applyNumberFormat="1" applyFont="1" applyFill="1" applyAlignment="1" applyProtection="1">
      <alignment horizontal="center"/>
      <protection hidden="1"/>
    </xf>
    <xf numFmtId="0" fontId="8" fillId="0" borderId="22" xfId="0" applyFont="1" applyBorder="1" applyAlignment="1" applyProtection="1">
      <alignment horizontal="center"/>
      <protection hidden="1"/>
    </xf>
    <xf numFmtId="164" fontId="9" fillId="2" borderId="28" xfId="0" applyNumberFormat="1" applyFont="1" applyFill="1" applyBorder="1" applyAlignment="1" applyProtection="1">
      <alignment horizontal="center"/>
      <protection hidden="1"/>
    </xf>
    <xf numFmtId="165" fontId="8" fillId="2" borderId="29" xfId="0" applyNumberFormat="1" applyFont="1" applyFill="1" applyBorder="1" applyAlignment="1" applyProtection="1">
      <alignment horizontal="center"/>
      <protection hidden="1"/>
    </xf>
    <xf numFmtId="165" fontId="8" fillId="3" borderId="29" xfId="0" applyNumberFormat="1" applyFont="1" applyFill="1" applyBorder="1" applyAlignment="1" applyProtection="1">
      <alignment horizontal="center"/>
      <protection hidden="1"/>
    </xf>
    <xf numFmtId="0" fontId="7" fillId="0" borderId="1" xfId="0" applyFont="1" applyBorder="1" applyProtection="1">
      <protection hidden="1"/>
    </xf>
    <xf numFmtId="0" fontId="16" fillId="0" borderId="0" xfId="0" applyFont="1" applyAlignment="1" applyProtection="1">
      <alignment vertical="top" wrapText="1"/>
      <protection hidden="1"/>
    </xf>
    <xf numFmtId="0" fontId="12" fillId="0" borderId="16" xfId="0" applyFont="1" applyBorder="1" applyProtection="1">
      <protection hidden="1"/>
    </xf>
    <xf numFmtId="164" fontId="9" fillId="4" borderId="0" xfId="0" applyNumberFormat="1" applyFont="1" applyFill="1" applyAlignment="1" applyProtection="1">
      <alignment horizontal="center"/>
      <protection hidden="1"/>
    </xf>
    <xf numFmtId="164" fontId="9" fillId="4" borderId="22" xfId="0" applyNumberFormat="1" applyFont="1" applyFill="1" applyBorder="1" applyAlignment="1" applyProtection="1">
      <alignment horizontal="center"/>
      <protection hidden="1"/>
    </xf>
    <xf numFmtId="164" fontId="9" fillId="4" borderId="2" xfId="0" applyNumberFormat="1" applyFont="1" applyFill="1" applyBorder="1" applyAlignment="1" applyProtection="1">
      <alignment horizontal="center"/>
      <protection hidden="1"/>
    </xf>
    <xf numFmtId="0" fontId="17" fillId="5" borderId="0" xfId="0" applyFont="1" applyFill="1" applyProtection="1">
      <protection hidden="1"/>
    </xf>
    <xf numFmtId="164" fontId="18" fillId="5" borderId="31" xfId="0" applyNumberFormat="1" applyFont="1" applyFill="1" applyBorder="1" applyAlignment="1" applyProtection="1">
      <alignment horizontal="center"/>
      <protection hidden="1"/>
    </xf>
    <xf numFmtId="164" fontId="17" fillId="5" borderId="0" xfId="0" applyNumberFormat="1" applyFont="1" applyFill="1" applyAlignment="1" applyProtection="1">
      <alignment horizontal="center"/>
      <protection hidden="1"/>
    </xf>
    <xf numFmtId="165" fontId="17" fillId="5" borderId="28" xfId="0" applyNumberFormat="1" applyFont="1" applyFill="1" applyBorder="1" applyAlignment="1" applyProtection="1">
      <alignment horizontal="center"/>
      <protection hidden="1"/>
    </xf>
    <xf numFmtId="0" fontId="19" fillId="0" borderId="0" xfId="0" applyFont="1" applyProtection="1">
      <protection hidden="1"/>
    </xf>
    <xf numFmtId="164" fontId="8" fillId="2" borderId="3" xfId="0" applyNumberFormat="1" applyFont="1" applyFill="1" applyBorder="1" applyAlignment="1" applyProtection="1">
      <alignment horizontal="center"/>
      <protection hidden="1"/>
    </xf>
    <xf numFmtId="164" fontId="8" fillId="3" borderId="3" xfId="0" applyNumberFormat="1" applyFont="1" applyFill="1" applyBorder="1" applyAlignment="1" applyProtection="1">
      <alignment horizontal="center"/>
      <protection hidden="1"/>
    </xf>
    <xf numFmtId="0" fontId="8" fillId="6" borderId="3" xfId="0" applyFont="1" applyFill="1" applyBorder="1" applyProtection="1">
      <protection hidden="1"/>
    </xf>
    <xf numFmtId="164" fontId="8" fillId="2" borderId="32" xfId="0" applyNumberFormat="1" applyFont="1" applyFill="1" applyBorder="1" applyAlignment="1" applyProtection="1">
      <alignment horizontal="center"/>
      <protection locked="0" hidden="1"/>
    </xf>
    <xf numFmtId="164" fontId="8" fillId="2" borderId="33" xfId="0" applyNumberFormat="1" applyFont="1" applyFill="1" applyBorder="1" applyAlignment="1" applyProtection="1">
      <alignment horizontal="center"/>
      <protection locked="0" hidden="1"/>
    </xf>
    <xf numFmtId="164" fontId="18" fillId="5" borderId="34" xfId="0" applyNumberFormat="1" applyFont="1" applyFill="1" applyBorder="1" applyAlignment="1" applyProtection="1">
      <alignment horizontal="center"/>
      <protection locked="0" hidden="1"/>
    </xf>
    <xf numFmtId="164" fontId="8" fillId="2" borderId="35" xfId="0" applyNumberFormat="1" applyFont="1" applyFill="1" applyBorder="1" applyAlignment="1" applyProtection="1">
      <alignment horizontal="center"/>
      <protection locked="0" hidden="1"/>
    </xf>
    <xf numFmtId="164" fontId="8" fillId="2" borderId="36" xfId="0" applyNumberFormat="1" applyFont="1" applyFill="1" applyBorder="1" applyAlignment="1" applyProtection="1">
      <alignment horizontal="center"/>
      <protection locked="0" hidden="1"/>
    </xf>
    <xf numFmtId="164" fontId="18" fillId="5" borderId="37" xfId="0" applyNumberFormat="1" applyFont="1" applyFill="1" applyBorder="1" applyAlignment="1" applyProtection="1">
      <alignment horizontal="center"/>
      <protection locked="0" hidden="1"/>
    </xf>
    <xf numFmtId="164" fontId="8" fillId="7" borderId="35" xfId="0" applyNumberFormat="1" applyFont="1" applyFill="1" applyBorder="1" applyAlignment="1" applyProtection="1">
      <alignment horizontal="center"/>
      <protection hidden="1"/>
    </xf>
    <xf numFmtId="164" fontId="8" fillId="7" borderId="36" xfId="0" applyNumberFormat="1" applyFont="1" applyFill="1" applyBorder="1" applyAlignment="1" applyProtection="1">
      <alignment horizontal="center"/>
      <protection hidden="1"/>
    </xf>
    <xf numFmtId="164" fontId="8" fillId="7" borderId="37" xfId="0" applyNumberFormat="1" applyFont="1" applyFill="1" applyBorder="1" applyAlignment="1" applyProtection="1">
      <alignment horizontal="center"/>
      <protection hidden="1"/>
    </xf>
    <xf numFmtId="164" fontId="8" fillId="3" borderId="35" xfId="0" applyNumberFormat="1" applyFont="1" applyFill="1" applyBorder="1" applyAlignment="1" applyProtection="1">
      <alignment horizontal="center"/>
      <protection locked="0" hidden="1"/>
    </xf>
    <xf numFmtId="164" fontId="8" fillId="3" borderId="36" xfId="0" applyNumberFormat="1" applyFont="1" applyFill="1" applyBorder="1" applyAlignment="1" applyProtection="1">
      <alignment horizontal="center"/>
      <protection locked="0" hidden="1"/>
    </xf>
    <xf numFmtId="164" fontId="8" fillId="7" borderId="38" xfId="0" applyNumberFormat="1" applyFont="1" applyFill="1" applyBorder="1" applyAlignment="1" applyProtection="1">
      <alignment horizontal="center"/>
      <protection hidden="1"/>
    </xf>
    <xf numFmtId="164" fontId="8" fillId="7" borderId="39" xfId="0" applyNumberFormat="1" applyFont="1" applyFill="1" applyBorder="1" applyAlignment="1" applyProtection="1">
      <alignment horizontal="center"/>
      <protection hidden="1"/>
    </xf>
    <xf numFmtId="164" fontId="8" fillId="7" borderId="40" xfId="0" applyNumberFormat="1" applyFont="1" applyFill="1" applyBorder="1" applyAlignment="1" applyProtection="1">
      <alignment horizontal="center"/>
      <protection hidden="1"/>
    </xf>
    <xf numFmtId="165" fontId="8" fillId="3" borderId="38" xfId="0" applyNumberFormat="1" applyFont="1" applyFill="1" applyBorder="1" applyAlignment="1" applyProtection="1">
      <alignment horizontal="center"/>
      <protection hidden="1"/>
    </xf>
    <xf numFmtId="165" fontId="8" fillId="3" borderId="41" xfId="0" applyNumberFormat="1" applyFont="1" applyFill="1" applyBorder="1" applyAlignment="1" applyProtection="1">
      <alignment horizontal="center"/>
      <protection hidden="1"/>
    </xf>
    <xf numFmtId="165" fontId="8" fillId="6" borderId="4" xfId="0" applyNumberFormat="1" applyFont="1" applyFill="1" applyBorder="1" applyAlignment="1" applyProtection="1">
      <alignment horizontal="center"/>
      <protection hidden="1"/>
    </xf>
    <xf numFmtId="164" fontId="8" fillId="6" borderId="35" xfId="0" applyNumberFormat="1" applyFont="1" applyFill="1" applyBorder="1" applyAlignment="1" applyProtection="1">
      <alignment horizontal="center"/>
      <protection locked="0" hidden="1"/>
    </xf>
    <xf numFmtId="164" fontId="8" fillId="6" borderId="36" xfId="0" applyNumberFormat="1" applyFont="1" applyFill="1" applyBorder="1" applyAlignment="1" applyProtection="1">
      <alignment horizontal="center"/>
      <protection locked="0" hidden="1"/>
    </xf>
    <xf numFmtId="0" fontId="10" fillId="0" borderId="0" xfId="0" applyFont="1" applyAlignment="1" applyProtection="1">
      <alignment horizontal="right"/>
      <protection hidden="1"/>
    </xf>
    <xf numFmtId="165" fontId="8" fillId="3" borderId="0" xfId="0" applyNumberFormat="1" applyFont="1" applyFill="1" applyAlignment="1" applyProtection="1">
      <alignment horizontal="center"/>
      <protection hidden="1"/>
    </xf>
    <xf numFmtId="165" fontId="8" fillId="6" borderId="0" xfId="0" applyNumberFormat="1" applyFont="1" applyFill="1" applyAlignment="1" applyProtection="1">
      <alignment horizontal="center"/>
      <protection hidden="1"/>
    </xf>
    <xf numFmtId="165" fontId="8" fillId="2" borderId="38" xfId="0" applyNumberFormat="1" applyFont="1" applyFill="1" applyBorder="1" applyAlignment="1" applyProtection="1">
      <alignment horizontal="center"/>
      <protection hidden="1"/>
    </xf>
    <xf numFmtId="165" fontId="8" fillId="2" borderId="39" xfId="0" applyNumberFormat="1" applyFont="1" applyFill="1" applyBorder="1" applyAlignment="1" applyProtection="1">
      <alignment horizontal="center"/>
      <protection hidden="1"/>
    </xf>
    <xf numFmtId="165" fontId="8" fillId="2" borderId="40" xfId="0" applyNumberFormat="1" applyFont="1" applyFill="1" applyBorder="1" applyAlignment="1" applyProtection="1">
      <alignment horizontal="center"/>
      <protection hidden="1"/>
    </xf>
    <xf numFmtId="165" fontId="8" fillId="6" borderId="38" xfId="0" applyNumberFormat="1" applyFont="1" applyFill="1" applyBorder="1" applyAlignment="1" applyProtection="1">
      <alignment horizontal="center"/>
      <protection hidden="1"/>
    </xf>
    <xf numFmtId="165" fontId="8" fillId="6" borderId="39" xfId="0" applyNumberFormat="1" applyFont="1" applyFill="1" applyBorder="1" applyAlignment="1" applyProtection="1">
      <alignment horizontal="center"/>
      <protection hidden="1"/>
    </xf>
    <xf numFmtId="165" fontId="8" fillId="6" borderId="40" xfId="0" applyNumberFormat="1" applyFont="1" applyFill="1" applyBorder="1" applyAlignment="1" applyProtection="1">
      <alignment horizontal="center"/>
      <protection hidden="1"/>
    </xf>
    <xf numFmtId="0" fontId="9" fillId="0" borderId="0" xfId="0" applyFont="1" applyFill="1" applyProtection="1">
      <protection hidden="1"/>
    </xf>
    <xf numFmtId="0" fontId="20" fillId="0" borderId="0" xfId="0" applyFont="1" applyAlignment="1" applyProtection="1">
      <alignment horizontal="right" vertical="center"/>
      <protection hidden="1"/>
    </xf>
    <xf numFmtId="0" fontId="20" fillId="0" borderId="1" xfId="0" applyFont="1" applyBorder="1" applyAlignment="1" applyProtection="1">
      <alignment horizontal="right" vertical="center"/>
      <protection hidden="1"/>
    </xf>
    <xf numFmtId="0" fontId="11" fillId="0" borderId="0" xfId="0" quotePrefix="1" applyFont="1" applyAlignment="1" applyProtection="1">
      <alignment horizontal="center"/>
      <protection hidden="1"/>
    </xf>
    <xf numFmtId="0" fontId="8" fillId="0" borderId="5" xfId="0" applyFont="1" applyBorder="1" applyProtection="1">
      <protection hidden="1"/>
    </xf>
    <xf numFmtId="0" fontId="8" fillId="0" borderId="3" xfId="0" applyFont="1" applyBorder="1" applyProtection="1">
      <protection hidden="1"/>
    </xf>
    <xf numFmtId="164" fontId="4" fillId="0" borderId="22" xfId="0" applyNumberFormat="1" applyFont="1" applyBorder="1" applyAlignment="1" applyProtection="1">
      <alignment horizontal="center"/>
      <protection hidden="1"/>
    </xf>
    <xf numFmtId="0" fontId="9" fillId="0" borderId="0" xfId="0" applyFont="1" applyBorder="1" applyAlignment="1" applyProtection="1">
      <alignment horizontal="center"/>
      <protection hidden="1"/>
    </xf>
    <xf numFmtId="164" fontId="9" fillId="0" borderId="2" xfId="0" applyNumberFormat="1" applyFont="1" applyFill="1" applyBorder="1" applyAlignment="1" applyProtection="1">
      <alignment horizontal="center"/>
      <protection hidden="1"/>
    </xf>
    <xf numFmtId="0" fontId="11" fillId="0" borderId="2" xfId="0" applyFont="1" applyBorder="1" applyAlignment="1" applyProtection="1">
      <alignment horizontal="right"/>
      <protection hidden="1"/>
    </xf>
    <xf numFmtId="0" fontId="8" fillId="0" borderId="6" xfId="0" applyFont="1" applyBorder="1" applyProtection="1">
      <protection hidden="1"/>
    </xf>
    <xf numFmtId="164" fontId="8" fillId="7" borderId="45" xfId="0" applyNumberFormat="1" applyFont="1" applyFill="1" applyBorder="1" applyAlignment="1" applyProtection="1">
      <alignment horizontal="center"/>
      <protection hidden="1"/>
    </xf>
    <xf numFmtId="164" fontId="8" fillId="7" borderId="46" xfId="0" applyNumberFormat="1" applyFont="1" applyFill="1" applyBorder="1" applyAlignment="1" applyProtection="1">
      <alignment horizontal="center"/>
      <protection hidden="1"/>
    </xf>
    <xf numFmtId="164" fontId="8" fillId="2" borderId="46" xfId="0" applyNumberFormat="1" applyFont="1" applyFill="1" applyBorder="1" applyAlignment="1" applyProtection="1">
      <alignment horizontal="center"/>
      <protection locked="0" hidden="1"/>
    </xf>
    <xf numFmtId="164" fontId="8" fillId="7" borderId="47" xfId="0" applyNumberFormat="1" applyFont="1" applyFill="1" applyBorder="1" applyAlignment="1" applyProtection="1">
      <alignment horizontal="center"/>
      <protection hidden="1"/>
    </xf>
    <xf numFmtId="0" fontId="5" fillId="0" borderId="7" xfId="0" applyFont="1" applyBorder="1" applyAlignment="1" applyProtection="1">
      <alignment horizontal="right"/>
      <protection hidden="1"/>
    </xf>
    <xf numFmtId="165" fontId="9" fillId="0" borderId="8" xfId="0" applyNumberFormat="1" applyFont="1" applyBorder="1" applyAlignment="1" applyProtection="1">
      <alignment horizontal="center"/>
      <protection hidden="1"/>
    </xf>
    <xf numFmtId="0" fontId="9" fillId="0" borderId="9" xfId="0" applyFont="1" applyBorder="1" applyProtection="1">
      <protection hidden="1"/>
    </xf>
    <xf numFmtId="0" fontId="9" fillId="0" borderId="10" xfId="0" applyFont="1" applyBorder="1" applyAlignment="1" applyProtection="1">
      <alignment horizontal="right"/>
      <protection hidden="1"/>
    </xf>
    <xf numFmtId="167" fontId="11" fillId="0" borderId="0" xfId="0" applyNumberFormat="1" applyFont="1" applyAlignment="1" applyProtection="1">
      <alignment horizontal="right"/>
      <protection hidden="1"/>
    </xf>
    <xf numFmtId="0" fontId="9" fillId="0" borderId="11" xfId="0" applyFont="1" applyBorder="1" applyAlignment="1" applyProtection="1">
      <alignment horizontal="center"/>
      <protection hidden="1"/>
    </xf>
    <xf numFmtId="168" fontId="9" fillId="0" borderId="11" xfId="0" applyNumberFormat="1" applyFont="1" applyBorder="1" applyAlignment="1" applyProtection="1">
      <alignment horizontal="center"/>
      <protection hidden="1"/>
    </xf>
    <xf numFmtId="0" fontId="9" fillId="0" borderId="12" xfId="0" applyFont="1" applyBorder="1" applyAlignment="1" applyProtection="1">
      <alignment horizontal="center"/>
      <protection hidden="1"/>
    </xf>
    <xf numFmtId="0" fontId="21" fillId="0" borderId="16" xfId="0" applyFont="1" applyBorder="1" applyProtection="1">
      <protection hidden="1"/>
    </xf>
    <xf numFmtId="0" fontId="9" fillId="8" borderId="14" xfId="0" applyFont="1" applyFill="1" applyBorder="1" applyAlignment="1" applyProtection="1">
      <protection hidden="1"/>
    </xf>
    <xf numFmtId="168" fontId="8" fillId="8" borderId="0" xfId="0" applyNumberFormat="1" applyFont="1" applyFill="1" applyBorder="1" applyAlignment="1" applyProtection="1">
      <protection hidden="1"/>
    </xf>
    <xf numFmtId="168" fontId="8" fillId="8" borderId="1" xfId="0" applyNumberFormat="1" applyFont="1" applyFill="1" applyBorder="1" applyAlignment="1" applyProtection="1">
      <protection hidden="1"/>
    </xf>
    <xf numFmtId="168" fontId="13" fillId="8" borderId="0" xfId="0" applyNumberFormat="1" applyFont="1" applyFill="1" applyBorder="1" applyAlignment="1" applyProtection="1">
      <protection hidden="1"/>
    </xf>
    <xf numFmtId="0" fontId="9" fillId="9" borderId="15" xfId="0" applyFont="1" applyFill="1" applyBorder="1" applyProtection="1">
      <protection hidden="1"/>
    </xf>
    <xf numFmtId="168" fontId="8" fillId="9" borderId="17" xfId="0" applyNumberFormat="1" applyFont="1" applyFill="1" applyBorder="1" applyProtection="1">
      <protection hidden="1"/>
    </xf>
    <xf numFmtId="168" fontId="8" fillId="9" borderId="18" xfId="0" applyNumberFormat="1" applyFont="1" applyFill="1" applyBorder="1" applyProtection="1">
      <protection hidden="1"/>
    </xf>
    <xf numFmtId="168" fontId="13" fillId="9" borderId="17" xfId="0" applyNumberFormat="1" applyFont="1" applyFill="1" applyBorder="1" applyAlignment="1" applyProtection="1">
      <alignment horizontal="right"/>
      <protection hidden="1"/>
    </xf>
    <xf numFmtId="165" fontId="9" fillId="4" borderId="0" xfId="0" applyNumberFormat="1" applyFont="1" applyFill="1" applyAlignment="1" applyProtection="1">
      <alignment horizontal="center"/>
      <protection hidden="1"/>
    </xf>
    <xf numFmtId="165" fontId="9" fillId="4" borderId="2" xfId="0" applyNumberFormat="1" applyFont="1" applyFill="1" applyBorder="1" applyAlignment="1" applyProtection="1">
      <alignment horizontal="center"/>
      <protection hidden="1"/>
    </xf>
    <xf numFmtId="0" fontId="8" fillId="0" borderId="48" xfId="0" applyFont="1" applyBorder="1" applyProtection="1">
      <protection hidden="1"/>
    </xf>
    <xf numFmtId="0" fontId="9" fillId="7" borderId="49" xfId="0" applyFont="1" applyFill="1" applyBorder="1" applyProtection="1">
      <protection hidden="1"/>
    </xf>
    <xf numFmtId="0" fontId="8" fillId="7" borderId="44" xfId="0" applyFont="1" applyFill="1" applyBorder="1" applyProtection="1">
      <protection hidden="1"/>
    </xf>
    <xf numFmtId="0" fontId="8" fillId="7" borderId="50" xfId="0" applyFont="1" applyFill="1" applyBorder="1" applyProtection="1">
      <protection hidden="1"/>
    </xf>
    <xf numFmtId="0" fontId="9" fillId="7" borderId="51" xfId="0" applyFont="1" applyFill="1" applyBorder="1" applyAlignment="1" applyProtection="1">
      <alignment horizontal="center"/>
      <protection hidden="1"/>
    </xf>
    <xf numFmtId="0" fontId="8" fillId="0" borderId="52" xfId="0" applyFont="1" applyBorder="1" applyProtection="1">
      <protection hidden="1"/>
    </xf>
    <xf numFmtId="0" fontId="8" fillId="7" borderId="53" xfId="0" applyFont="1" applyFill="1" applyBorder="1" applyAlignment="1" applyProtection="1">
      <alignment horizontal="center"/>
      <protection hidden="1"/>
    </xf>
    <xf numFmtId="0" fontId="8" fillId="7" borderId="54" xfId="0" applyFont="1" applyFill="1" applyBorder="1" applyAlignment="1" applyProtection="1">
      <alignment horizontal="center"/>
      <protection hidden="1"/>
    </xf>
    <xf numFmtId="0" fontId="8" fillId="7" borderId="55" xfId="0" applyFont="1" applyFill="1" applyBorder="1" applyAlignment="1" applyProtection="1">
      <alignment horizontal="center"/>
      <protection hidden="1"/>
    </xf>
    <xf numFmtId="0" fontId="8" fillId="7" borderId="56" xfId="0" applyFont="1" applyFill="1" applyBorder="1" applyProtection="1">
      <protection hidden="1"/>
    </xf>
    <xf numFmtId="0" fontId="20" fillId="0" borderId="0" xfId="0" applyFont="1" applyAlignment="1" applyProtection="1">
      <alignment horizontal="center" vertical="center" wrapText="1"/>
      <protection hidden="1"/>
    </xf>
    <xf numFmtId="0" fontId="20" fillId="0" borderId="1" xfId="0" applyFont="1" applyBorder="1" applyAlignment="1" applyProtection="1">
      <alignment horizontal="center" vertical="center"/>
      <protection hidden="1"/>
    </xf>
    <xf numFmtId="165" fontId="8" fillId="3" borderId="44" xfId="0" applyNumberFormat="1" applyFont="1" applyFill="1" applyBorder="1" applyAlignment="1" applyProtection="1">
      <alignment horizontal="center"/>
      <protection hidden="1"/>
    </xf>
    <xf numFmtId="165" fontId="8" fillId="6" borderId="0" xfId="0" applyNumberFormat="1" applyFont="1" applyFill="1" applyAlignment="1" applyProtection="1">
      <alignment horizontal="center"/>
      <protection hidden="1"/>
    </xf>
    <xf numFmtId="0" fontId="13" fillId="6" borderId="26" xfId="0" applyFont="1" applyFill="1" applyBorder="1" applyAlignment="1" applyProtection="1">
      <alignment horizontal="left" wrapText="1"/>
    </xf>
    <xf numFmtId="0" fontId="13" fillId="6" borderId="0" xfId="0" applyFont="1" applyFill="1" applyBorder="1" applyAlignment="1" applyProtection="1">
      <alignment horizontal="left" wrapText="1"/>
    </xf>
    <xf numFmtId="0" fontId="13" fillId="6" borderId="27" xfId="0" applyFont="1" applyFill="1" applyBorder="1" applyAlignment="1" applyProtection="1">
      <alignment horizontal="left" wrapText="1"/>
    </xf>
    <xf numFmtId="0" fontId="13" fillId="6" borderId="30" xfId="0" applyFont="1" applyFill="1" applyBorder="1" applyAlignment="1" applyProtection="1">
      <alignment horizontal="left" wrapText="1"/>
    </xf>
    <xf numFmtId="0" fontId="13" fillId="6" borderId="42" xfId="0" applyFont="1" applyFill="1" applyBorder="1" applyAlignment="1" applyProtection="1">
      <alignment horizontal="left" wrapText="1"/>
    </xf>
    <xf numFmtId="0" fontId="13" fillId="6" borderId="43" xfId="0" applyFont="1" applyFill="1" applyBorder="1" applyAlignment="1" applyProtection="1">
      <alignment horizontal="left" wrapText="1"/>
    </xf>
    <xf numFmtId="0" fontId="22" fillId="6" borderId="23" xfId="0" applyFont="1" applyFill="1" applyBorder="1" applyAlignment="1" applyProtection="1">
      <alignment horizontal="left" vertical="top" wrapText="1"/>
      <protection hidden="1"/>
    </xf>
    <xf numFmtId="0" fontId="22" fillId="6" borderId="24" xfId="0" applyFont="1" applyFill="1" applyBorder="1" applyAlignment="1" applyProtection="1">
      <alignment horizontal="left" vertical="top" wrapText="1"/>
      <protection hidden="1"/>
    </xf>
    <xf numFmtId="0" fontId="22" fillId="6" borderId="25" xfId="0" applyFont="1" applyFill="1" applyBorder="1" applyAlignment="1" applyProtection="1">
      <alignment horizontal="left" vertical="top" wrapText="1"/>
      <protection hidden="1"/>
    </xf>
    <xf numFmtId="0" fontId="22" fillId="6" borderId="26" xfId="0" applyFont="1" applyFill="1" applyBorder="1" applyAlignment="1" applyProtection="1">
      <alignment horizontal="left" vertical="top" wrapText="1"/>
      <protection hidden="1"/>
    </xf>
    <xf numFmtId="0" fontId="22" fillId="6" borderId="0" xfId="0" applyFont="1" applyFill="1" applyBorder="1" applyAlignment="1" applyProtection="1">
      <alignment horizontal="left" vertical="top" wrapText="1"/>
      <protection hidden="1"/>
    </xf>
    <xf numFmtId="0" fontId="22" fillId="6" borderId="27" xfId="0" applyFont="1" applyFill="1" applyBorder="1" applyAlignment="1" applyProtection="1">
      <alignment horizontal="left" vertical="top" wrapText="1"/>
      <protection hidden="1"/>
    </xf>
    <xf numFmtId="0" fontId="20" fillId="0" borderId="0" xfId="0" applyFont="1" applyAlignment="1" applyProtection="1">
      <alignment horizontal="center" vertical="center"/>
      <protection hidden="1"/>
    </xf>
  </cellXfs>
  <cellStyles count="1">
    <cellStyle name="Standard" xfId="0" builtinId="0"/>
  </cellStyles>
  <dxfs count="38">
    <dxf>
      <font>
        <color theme="0"/>
      </font>
      <fill>
        <patternFill>
          <bgColor rgb="FFFF0000"/>
        </patternFill>
      </fill>
    </dxf>
    <dxf>
      <fill>
        <patternFill patternType="none">
          <bgColor indexed="65"/>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patternType="solid">
          <fgColor indexed="64"/>
          <bgColor theme="6" tint="0.39997558519241921"/>
        </patternFill>
      </fill>
    </dxf>
    <dxf>
      <font>
        <color theme="0"/>
      </font>
      <fill>
        <patternFill patternType="solid">
          <fgColor indexed="64"/>
          <bgColor theme="9"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103187</xdr:colOff>
      <xdr:row>0</xdr:row>
      <xdr:rowOff>35718</xdr:rowOff>
    </xdr:from>
    <xdr:to>
      <xdr:col>1</xdr:col>
      <xdr:colOff>1262062</xdr:colOff>
      <xdr:row>1</xdr:row>
      <xdr:rowOff>9003</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87" y="35718"/>
          <a:ext cx="1309688" cy="429691"/>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0"/>
  <sheetViews>
    <sheetView showGridLines="0" tabSelected="1" zoomScale="160" zoomScaleNormal="160" workbookViewId="0">
      <selection activeCell="F6" sqref="F6"/>
    </sheetView>
  </sheetViews>
  <sheetFormatPr baseColWidth="10" defaultColWidth="11.453125" defaultRowHeight="13" x14ac:dyDescent="0.3"/>
  <cols>
    <col min="1" max="1" width="2.1796875" style="2" customWidth="1"/>
    <col min="2" max="2" width="39.26953125" style="2" customWidth="1"/>
    <col min="3" max="9" width="6.7265625" style="2" customWidth="1"/>
    <col min="10" max="10" width="25.7265625" style="2" customWidth="1"/>
    <col min="11" max="11" width="3.1796875" style="2" customWidth="1"/>
    <col min="12" max="12" width="7.54296875" style="2" customWidth="1"/>
    <col min="13" max="13" width="11.453125" style="2" customWidth="1"/>
    <col min="14" max="19" width="5.7265625" style="2" customWidth="1"/>
    <col min="20" max="20" width="6.26953125" style="2" bestFit="1" customWidth="1"/>
    <col min="21" max="21" width="9" style="2" customWidth="1"/>
    <col min="22" max="22" width="11.26953125" style="2" customWidth="1"/>
    <col min="23" max="23" width="1.26953125" style="2" customWidth="1"/>
    <col min="24" max="24" width="11.26953125" style="2" customWidth="1"/>
    <col min="25" max="25" width="24.81640625" style="2" customWidth="1"/>
    <col min="26" max="16384" width="11.453125" style="2"/>
  </cols>
  <sheetData>
    <row r="1" spans="2:24" ht="36" x14ac:dyDescent="0.45">
      <c r="B1" s="1" t="s">
        <v>72</v>
      </c>
      <c r="K1" s="1" t="s">
        <v>36</v>
      </c>
      <c r="V1" s="148" t="s">
        <v>16</v>
      </c>
      <c r="W1" s="89"/>
      <c r="X1" s="132" t="s">
        <v>69</v>
      </c>
    </row>
    <row r="2" spans="2:24" ht="19" customHeight="1" x14ac:dyDescent="0.45">
      <c r="B2" s="46" t="s">
        <v>0</v>
      </c>
      <c r="C2" s="4"/>
      <c r="D2" s="4"/>
      <c r="E2" s="4"/>
      <c r="F2" s="4"/>
      <c r="G2" s="4"/>
      <c r="H2" s="4"/>
      <c r="I2" s="4"/>
      <c r="K2" s="46" t="s">
        <v>58</v>
      </c>
      <c r="L2" s="3"/>
      <c r="M2" s="3"/>
      <c r="N2" s="3"/>
      <c r="O2" s="3"/>
      <c r="P2" s="3"/>
      <c r="Q2" s="3"/>
      <c r="R2" s="3"/>
      <c r="S2" s="3"/>
      <c r="T2" s="3"/>
      <c r="U2" s="3"/>
      <c r="V2" s="133"/>
      <c r="W2" s="90"/>
      <c r="X2" s="133"/>
    </row>
    <row r="3" spans="2:24" ht="12.75" customHeight="1" x14ac:dyDescent="0.3"/>
    <row r="4" spans="2:24" ht="12.75" customHeight="1" x14ac:dyDescent="0.3">
      <c r="B4" s="47"/>
      <c r="C4" s="47"/>
      <c r="D4" s="47"/>
      <c r="E4" s="47"/>
      <c r="F4" s="47"/>
      <c r="G4" s="47"/>
      <c r="H4" s="47"/>
      <c r="I4" s="47"/>
      <c r="K4" s="5">
        <v>1</v>
      </c>
      <c r="L4" s="6" t="s">
        <v>9</v>
      </c>
      <c r="T4" s="7" t="s">
        <v>5</v>
      </c>
      <c r="U4" s="7"/>
      <c r="V4" s="17" t="s">
        <v>24</v>
      </c>
      <c r="W4" s="37"/>
      <c r="X4" s="40" t="s">
        <v>25</v>
      </c>
    </row>
    <row r="5" spans="2:24" ht="12.75" customHeight="1" x14ac:dyDescent="0.3">
      <c r="B5" s="6" t="s">
        <v>37</v>
      </c>
      <c r="C5" s="47"/>
      <c r="D5" s="47"/>
      <c r="E5" s="47"/>
      <c r="F5" s="47"/>
      <c r="G5" s="47"/>
      <c r="H5" s="47"/>
      <c r="I5" s="47"/>
      <c r="K5" s="5"/>
      <c r="N5" s="9">
        <v>1</v>
      </c>
      <c r="O5" s="9">
        <v>2</v>
      </c>
      <c r="P5" s="9">
        <v>3</v>
      </c>
      <c r="Q5" s="9">
        <v>4</v>
      </c>
      <c r="R5" s="12">
        <v>5</v>
      </c>
      <c r="S5" s="12">
        <v>6</v>
      </c>
      <c r="V5" s="91"/>
      <c r="W5" s="37"/>
      <c r="X5" s="40" t="s">
        <v>65</v>
      </c>
    </row>
    <row r="6" spans="2:24" ht="12.75" customHeight="1" x14ac:dyDescent="0.3">
      <c r="C6" s="47"/>
      <c r="D6" s="47"/>
      <c r="E6" s="47"/>
      <c r="F6" s="47"/>
      <c r="G6" s="47"/>
      <c r="H6" s="47"/>
      <c r="I6" s="47"/>
      <c r="K6" s="5"/>
      <c r="M6" s="7" t="s">
        <v>1</v>
      </c>
      <c r="N6" s="82" t="str">
        <f t="shared" ref="N6:S6" si="0">IF(C14&gt;0,C14,"")</f>
        <v/>
      </c>
      <c r="O6" s="83" t="str">
        <f t="shared" si="0"/>
        <v/>
      </c>
      <c r="P6" s="83" t="str">
        <f t="shared" si="0"/>
        <v/>
      </c>
      <c r="Q6" s="83" t="str">
        <f t="shared" si="0"/>
        <v/>
      </c>
      <c r="R6" s="83" t="str">
        <f t="shared" si="0"/>
        <v/>
      </c>
      <c r="S6" s="84" t="str">
        <f t="shared" si="0"/>
        <v/>
      </c>
      <c r="T6" s="9" t="s">
        <v>14</v>
      </c>
      <c r="U6" s="44" t="str">
        <f>IF(COUNT(N6:S6)&gt;0,ROUND(AVERAGE(N6:S6)*2,0)/2,"")</f>
        <v/>
      </c>
      <c r="V6" s="34"/>
      <c r="W6" s="37"/>
      <c r="X6" s="35"/>
    </row>
    <row r="7" spans="2:24" ht="12.75" customHeight="1" x14ac:dyDescent="0.3">
      <c r="B7" s="32" t="s">
        <v>34</v>
      </c>
      <c r="K7" s="5"/>
      <c r="M7" s="2" t="s">
        <v>7</v>
      </c>
      <c r="T7" s="9" t="s">
        <v>3</v>
      </c>
      <c r="U7" s="53" t="str">
        <f>IF(I14&gt;0,I14,"")</f>
        <v/>
      </c>
      <c r="V7" s="36"/>
      <c r="W7" s="37"/>
      <c r="X7" s="37"/>
    </row>
    <row r="8" spans="2:24" ht="12.75" customHeight="1" x14ac:dyDescent="0.3">
      <c r="B8" s="32" t="s">
        <v>35</v>
      </c>
      <c r="K8" s="6"/>
      <c r="M8" s="2" t="s">
        <v>23</v>
      </c>
      <c r="T8" s="9"/>
      <c r="U8" s="38"/>
      <c r="V8" s="49" t="str">
        <f>X8</f>
        <v/>
      </c>
      <c r="W8" s="94"/>
      <c r="X8" s="50" t="str">
        <f>IF(COUNT(N6:S6)&gt;0,ROUND(AVERAGE(U6,U7)*2,0)/2,"")</f>
        <v/>
      </c>
    </row>
    <row r="9" spans="2:24" ht="12.75" customHeight="1" x14ac:dyDescent="0.3">
      <c r="B9" s="33" t="s">
        <v>57</v>
      </c>
      <c r="K9" s="5"/>
      <c r="L9" s="6"/>
      <c r="U9" s="11"/>
      <c r="V9" s="36"/>
      <c r="W9" s="37"/>
      <c r="X9" s="37"/>
    </row>
    <row r="10" spans="2:24" ht="12.75" customHeight="1" x14ac:dyDescent="0.3">
      <c r="B10" s="52" t="s">
        <v>30</v>
      </c>
      <c r="C10" s="52"/>
      <c r="D10" s="52"/>
      <c r="E10" s="52"/>
      <c r="F10" s="52"/>
      <c r="G10" s="52"/>
      <c r="H10" s="52"/>
      <c r="I10" s="52"/>
      <c r="K10" s="5">
        <v>2</v>
      </c>
      <c r="L10" s="6" t="s">
        <v>17</v>
      </c>
      <c r="T10" s="7"/>
      <c r="U10" s="9"/>
      <c r="V10" s="39"/>
      <c r="W10" s="37"/>
      <c r="X10" s="40"/>
    </row>
    <row r="11" spans="2:24" ht="12.75" customHeight="1" x14ac:dyDescent="0.3">
      <c r="K11" s="5"/>
      <c r="N11" s="9">
        <v>1</v>
      </c>
      <c r="O11" s="9">
        <v>2</v>
      </c>
      <c r="P11" s="9">
        <v>3</v>
      </c>
      <c r="Q11" s="9">
        <v>4</v>
      </c>
      <c r="R11" s="12">
        <v>5</v>
      </c>
      <c r="S11" s="12">
        <v>6</v>
      </c>
      <c r="U11" s="11"/>
      <c r="V11" s="36"/>
      <c r="W11" s="37"/>
      <c r="X11" s="37"/>
    </row>
    <row r="12" spans="2:24" ht="12.75" customHeight="1" x14ac:dyDescent="0.3">
      <c r="B12" s="122"/>
      <c r="C12" s="123" t="s">
        <v>1</v>
      </c>
      <c r="D12" s="124"/>
      <c r="E12" s="124"/>
      <c r="F12" s="124"/>
      <c r="G12" s="124"/>
      <c r="H12" s="125"/>
      <c r="I12" s="126" t="s">
        <v>29</v>
      </c>
      <c r="K12" s="5"/>
      <c r="M12" s="7" t="s">
        <v>1</v>
      </c>
      <c r="N12" s="82" t="str">
        <f t="shared" ref="N12:S12" si="1">IF(C15&gt;0,C15,"")</f>
        <v/>
      </c>
      <c r="O12" s="83" t="str">
        <f t="shared" si="1"/>
        <v/>
      </c>
      <c r="P12" s="83" t="str">
        <f t="shared" si="1"/>
        <v/>
      </c>
      <c r="Q12" s="83" t="str">
        <f t="shared" si="1"/>
        <v/>
      </c>
      <c r="R12" s="83" t="str">
        <f t="shared" si="1"/>
        <v/>
      </c>
      <c r="S12" s="84" t="str">
        <f t="shared" si="1"/>
        <v/>
      </c>
      <c r="T12" s="9" t="s">
        <v>14</v>
      </c>
      <c r="U12" s="44" t="str">
        <f>IF(COUNT(N12:S12)&gt;0,ROUND(AVERAGE(N12:S12)*2,0)/2,"")</f>
        <v/>
      </c>
      <c r="V12" s="34"/>
      <c r="W12" s="37"/>
      <c r="X12" s="35"/>
    </row>
    <row r="13" spans="2:24" ht="12.75" customHeight="1" x14ac:dyDescent="0.3">
      <c r="B13" s="127"/>
      <c r="C13" s="128">
        <v>1</v>
      </c>
      <c r="D13" s="129">
        <v>2</v>
      </c>
      <c r="E13" s="129">
        <v>3</v>
      </c>
      <c r="F13" s="129">
        <v>4</v>
      </c>
      <c r="G13" s="129">
        <v>5</v>
      </c>
      <c r="H13" s="130">
        <v>6</v>
      </c>
      <c r="I13" s="131"/>
      <c r="K13" s="5"/>
      <c r="M13" s="2" t="s">
        <v>66</v>
      </c>
      <c r="T13" s="9" t="s">
        <v>3</v>
      </c>
      <c r="U13" s="53" t="str">
        <f>IF(I15&gt;0,I15,"")</f>
        <v/>
      </c>
      <c r="V13" s="36"/>
      <c r="W13" s="37"/>
      <c r="X13" s="37"/>
    </row>
    <row r="14" spans="2:24" ht="12.75" customHeight="1" x14ac:dyDescent="0.3">
      <c r="B14" s="92" t="s">
        <v>9</v>
      </c>
      <c r="C14" s="60"/>
      <c r="D14" s="61"/>
      <c r="E14" s="61"/>
      <c r="F14" s="61"/>
      <c r="G14" s="61"/>
      <c r="H14" s="61"/>
      <c r="I14" s="62"/>
      <c r="K14" s="6"/>
      <c r="M14" s="2" t="s">
        <v>23</v>
      </c>
      <c r="T14" s="9"/>
      <c r="U14" s="38"/>
      <c r="V14" s="49" t="str">
        <f>X14</f>
        <v/>
      </c>
      <c r="W14" s="94"/>
      <c r="X14" s="50" t="str">
        <f>IF(COUNT(N12:S12)&gt;0,ROUND(AVERAGE(U12,U13)*2,0)/2,"")</f>
        <v/>
      </c>
    </row>
    <row r="15" spans="2:24" ht="12.75" customHeight="1" x14ac:dyDescent="0.3">
      <c r="B15" s="93" t="s">
        <v>17</v>
      </c>
      <c r="C15" s="63"/>
      <c r="D15" s="64"/>
      <c r="E15" s="64"/>
      <c r="F15" s="64"/>
      <c r="G15" s="64"/>
      <c r="H15" s="64"/>
      <c r="I15" s="65"/>
      <c r="K15" s="88"/>
      <c r="L15" s="10"/>
      <c r="M15" s="10"/>
      <c r="N15" s="10"/>
      <c r="O15" s="10"/>
      <c r="P15" s="10"/>
      <c r="Q15" s="10"/>
      <c r="R15" s="10"/>
      <c r="S15" s="10"/>
      <c r="T15" s="12"/>
      <c r="U15" s="41"/>
      <c r="V15" s="34"/>
      <c r="W15" s="37"/>
      <c r="X15" s="35"/>
    </row>
    <row r="16" spans="2:24" ht="12.75" customHeight="1" x14ac:dyDescent="0.3">
      <c r="B16" s="93" t="s">
        <v>10</v>
      </c>
      <c r="C16" s="63"/>
      <c r="D16" s="64"/>
      <c r="E16" s="64"/>
      <c r="F16" s="64"/>
      <c r="G16" s="64"/>
      <c r="H16" s="64"/>
      <c r="I16" s="65"/>
      <c r="K16" s="5">
        <v>3</v>
      </c>
      <c r="L16" s="6" t="s">
        <v>10</v>
      </c>
      <c r="T16" s="7"/>
      <c r="U16" s="9"/>
      <c r="V16" s="39"/>
      <c r="W16" s="37"/>
      <c r="X16" s="40"/>
    </row>
    <row r="17" spans="2:24" ht="12.75" customHeight="1" x14ac:dyDescent="0.3">
      <c r="B17" s="93" t="s">
        <v>19</v>
      </c>
      <c r="C17" s="77"/>
      <c r="D17" s="78"/>
      <c r="E17" s="78"/>
      <c r="F17" s="78"/>
      <c r="G17" s="78"/>
      <c r="H17" s="78"/>
      <c r="I17" s="65"/>
      <c r="K17" s="5"/>
      <c r="N17" s="9">
        <v>1</v>
      </c>
      <c r="O17" s="9">
        <v>2</v>
      </c>
      <c r="P17" s="9">
        <v>3</v>
      </c>
      <c r="Q17" s="9">
        <v>4</v>
      </c>
      <c r="R17" s="12">
        <v>5</v>
      </c>
      <c r="S17" s="12">
        <v>6</v>
      </c>
      <c r="U17" s="11"/>
      <c r="V17" s="36"/>
      <c r="W17" s="37"/>
      <c r="X17" s="37"/>
    </row>
    <row r="18" spans="2:24" ht="12.75" customHeight="1" x14ac:dyDescent="0.3">
      <c r="B18" s="93" t="s">
        <v>20</v>
      </c>
      <c r="C18" s="63"/>
      <c r="D18" s="64"/>
      <c r="E18" s="64"/>
      <c r="F18" s="64"/>
      <c r="G18" s="64"/>
      <c r="H18" s="64"/>
      <c r="I18" s="65"/>
      <c r="K18" s="5"/>
      <c r="M18" s="7" t="s">
        <v>1</v>
      </c>
      <c r="N18" s="82" t="str">
        <f t="shared" ref="N18:S18" si="2">IF(C16&gt;0,C16,"")</f>
        <v/>
      </c>
      <c r="O18" s="83" t="str">
        <f t="shared" si="2"/>
        <v/>
      </c>
      <c r="P18" s="83" t="str">
        <f t="shared" si="2"/>
        <v/>
      </c>
      <c r="Q18" s="83" t="str">
        <f t="shared" si="2"/>
        <v/>
      </c>
      <c r="R18" s="83" t="str">
        <f t="shared" si="2"/>
        <v/>
      </c>
      <c r="S18" s="84" t="str">
        <f t="shared" si="2"/>
        <v/>
      </c>
      <c r="T18" s="9" t="s">
        <v>14</v>
      </c>
      <c r="U18" s="44" t="str">
        <f>IF(COUNT(N18:S18)&gt;0,ROUND(AVERAGE(N18:S18)*2,0)/2,"")</f>
        <v/>
      </c>
      <c r="V18" s="34"/>
      <c r="W18" s="37"/>
      <c r="X18" s="35"/>
    </row>
    <row r="19" spans="2:24" ht="12.75" customHeight="1" x14ac:dyDescent="0.3">
      <c r="B19" s="93" t="s">
        <v>43</v>
      </c>
      <c r="C19" s="63"/>
      <c r="D19" s="64"/>
      <c r="E19" s="64"/>
      <c r="F19" s="64"/>
      <c r="G19" s="64"/>
      <c r="H19" s="64"/>
      <c r="I19" s="65"/>
      <c r="K19" s="5"/>
      <c r="M19" s="2" t="s">
        <v>46</v>
      </c>
      <c r="T19" s="9" t="s">
        <v>3</v>
      </c>
      <c r="U19" s="53" t="str">
        <f>IF(I16&gt;0,I16,"")</f>
        <v/>
      </c>
      <c r="V19" s="36"/>
      <c r="W19" s="37"/>
      <c r="X19" s="37"/>
    </row>
    <row r="20" spans="2:24" ht="12.75" customHeight="1" x14ac:dyDescent="0.3">
      <c r="B20" s="93" t="s">
        <v>42</v>
      </c>
      <c r="C20" s="66"/>
      <c r="D20" s="67"/>
      <c r="E20" s="78"/>
      <c r="F20" s="78"/>
      <c r="G20" s="78"/>
      <c r="H20" s="78"/>
      <c r="I20" s="68"/>
      <c r="K20" s="6"/>
      <c r="M20" s="2" t="s">
        <v>23</v>
      </c>
      <c r="T20" s="9"/>
      <c r="U20" s="38"/>
      <c r="V20" s="49" t="str">
        <f>X20</f>
        <v/>
      </c>
      <c r="W20" s="94"/>
      <c r="X20" s="50" t="str">
        <f>IF(COUNT(N18:S18)&gt;0,ROUND(AVERAGE(U18,U19)*2,0)/2,"")</f>
        <v/>
      </c>
    </row>
    <row r="21" spans="2:24" ht="12.75" customHeight="1" x14ac:dyDescent="0.3">
      <c r="B21" s="93" t="s">
        <v>40</v>
      </c>
      <c r="C21" s="66"/>
      <c r="D21" s="78"/>
      <c r="E21" s="78"/>
      <c r="F21" s="78"/>
      <c r="G21" s="67"/>
      <c r="H21" s="67"/>
      <c r="I21" s="68"/>
      <c r="K21" s="6"/>
      <c r="U21" s="11"/>
      <c r="V21" s="36"/>
      <c r="W21" s="37"/>
      <c r="X21" s="37"/>
    </row>
    <row r="22" spans="2:24" ht="12.75" customHeight="1" x14ac:dyDescent="0.3">
      <c r="B22" s="92" t="s">
        <v>8</v>
      </c>
      <c r="C22" s="69"/>
      <c r="D22" s="70"/>
      <c r="E22" s="70"/>
      <c r="F22" s="70"/>
      <c r="G22" s="67"/>
      <c r="H22" s="67"/>
      <c r="I22" s="65"/>
      <c r="K22" s="5">
        <v>4</v>
      </c>
      <c r="L22" s="6" t="s">
        <v>19</v>
      </c>
      <c r="T22" s="9"/>
      <c r="U22" s="11"/>
      <c r="V22" s="36"/>
      <c r="W22" s="37"/>
      <c r="X22" s="37"/>
    </row>
    <row r="23" spans="2:24" ht="12.75" customHeight="1" x14ac:dyDescent="0.3">
      <c r="B23" s="92" t="s">
        <v>44</v>
      </c>
      <c r="C23" s="63"/>
      <c r="D23" s="64"/>
      <c r="E23" s="64"/>
      <c r="F23" s="78"/>
      <c r="G23" s="67"/>
      <c r="H23" s="67"/>
      <c r="I23" s="68"/>
      <c r="K23" s="5"/>
      <c r="N23" s="9">
        <v>1</v>
      </c>
      <c r="O23" s="9">
        <v>2</v>
      </c>
      <c r="P23" s="9">
        <v>3</v>
      </c>
      <c r="Q23" s="9">
        <v>4</v>
      </c>
      <c r="R23" s="9">
        <v>5</v>
      </c>
      <c r="S23" s="9">
        <v>6</v>
      </c>
      <c r="T23" s="9"/>
      <c r="U23" s="11"/>
      <c r="V23" s="36"/>
      <c r="W23" s="37"/>
      <c r="X23" s="37"/>
    </row>
    <row r="24" spans="2:24" ht="12.75" customHeight="1" thickBot="1" x14ac:dyDescent="0.35">
      <c r="B24" s="98" t="s">
        <v>74</v>
      </c>
      <c r="C24" s="99"/>
      <c r="D24" s="100"/>
      <c r="E24" s="100"/>
      <c r="F24" s="100"/>
      <c r="G24" s="101"/>
      <c r="H24" s="100"/>
      <c r="I24" s="102"/>
      <c r="K24" s="5"/>
      <c r="L24" s="7"/>
      <c r="M24" s="7" t="s">
        <v>1</v>
      </c>
      <c r="N24" s="85" t="str">
        <f t="shared" ref="N24:S24" si="3">IF(C17&gt;0,C17,"")</f>
        <v/>
      </c>
      <c r="O24" s="86" t="str">
        <f t="shared" si="3"/>
        <v/>
      </c>
      <c r="P24" s="86" t="str">
        <f t="shared" si="3"/>
        <v/>
      </c>
      <c r="Q24" s="86" t="str">
        <f t="shared" si="3"/>
        <v/>
      </c>
      <c r="R24" s="86" t="str">
        <f t="shared" si="3"/>
        <v/>
      </c>
      <c r="S24" s="87" t="str">
        <f t="shared" si="3"/>
        <v/>
      </c>
      <c r="T24" s="9" t="s">
        <v>14</v>
      </c>
      <c r="U24" s="44" t="str">
        <f>IF(COUNT(N24:S24)&gt;0,ROUND(AVERAGE(N24:S24)*2,0)/2,"")</f>
        <v/>
      </c>
      <c r="V24" s="36"/>
      <c r="W24" s="37"/>
      <c r="X24" s="37"/>
    </row>
    <row r="25" spans="2:24" ht="12.75" customHeight="1" x14ac:dyDescent="0.3">
      <c r="B25" s="103" t="s">
        <v>67</v>
      </c>
      <c r="C25" s="104">
        <f>IF(COUNT(C14:C21)&gt;0,AVERAGE(C14,C15,C16,C17,C18,C19),0)</f>
        <v>0</v>
      </c>
      <c r="D25" s="104">
        <f>IF(COUNT(D14:D21)&gt;0,AVERAGE(D14,D15,D16,D17,D18,D19,D21),0)</f>
        <v>0</v>
      </c>
      <c r="E25" s="104">
        <f>IF(COUNT(E14:E21)&gt;0,AVERAGE(E14,E15,E16,E17,E18,E19,E20,E21),0)</f>
        <v>0</v>
      </c>
      <c r="F25" s="104">
        <f>IF(COUNT(F14:F21)&gt;0,AVERAGE(F14,F15,F16,F17,F18,F19,F20,F21),0)</f>
        <v>0</v>
      </c>
      <c r="G25" s="104">
        <f>IF(COUNT(G14:G21)&gt;0,AVERAGE(G14,G15,G16,G17,G18,G19,G20),0)</f>
        <v>0</v>
      </c>
      <c r="H25" s="104">
        <f>IF(COUNT(H14:H21)&gt;0,AVERAGE(H14,H15,H16,H17,H18,H19,H20),0)</f>
        <v>0</v>
      </c>
      <c r="I25" s="105"/>
      <c r="K25" s="5"/>
      <c r="M25" s="2" t="s">
        <v>71</v>
      </c>
      <c r="T25" s="9" t="s">
        <v>3</v>
      </c>
      <c r="U25" s="53" t="str">
        <f>IF(I17&gt;0,I17,"")</f>
        <v/>
      </c>
      <c r="V25" s="36"/>
      <c r="W25" s="37"/>
      <c r="X25" s="37"/>
    </row>
    <row r="26" spans="2:24" ht="12.75" customHeight="1" thickBot="1" x14ac:dyDescent="0.35">
      <c r="B26" s="106" t="s">
        <v>68</v>
      </c>
      <c r="C26" s="108"/>
      <c r="D26" s="109">
        <f>IF(D25&gt;0,IF(D25&gt;C25,1,IF(D25=C25,2,3)),0)</f>
        <v>0</v>
      </c>
      <c r="E26" s="109">
        <f>IF(E25&gt;0,IF(E25&gt;D25,1,IF(E25=D25,2,3)),0)</f>
        <v>0</v>
      </c>
      <c r="F26" s="109">
        <f>IF(F25&gt;0,IF(F25&gt;E25,1,IF(F25=E25,2,3)),0)</f>
        <v>0</v>
      </c>
      <c r="G26" s="109">
        <f>IF(G25&gt;0,IF(G25&gt;F25,1,IF(G25=F25,2,3)),0)</f>
        <v>0</v>
      </c>
      <c r="H26" s="109">
        <f>IF(H25&gt;0,IF(H25&gt;G25,1,IF(H25=G25,2,3)),0)</f>
        <v>0</v>
      </c>
      <c r="I26" s="110"/>
      <c r="K26" s="5"/>
      <c r="M26" s="2" t="s">
        <v>23</v>
      </c>
      <c r="T26" s="9"/>
      <c r="U26" s="38"/>
      <c r="V26" s="36"/>
      <c r="W26" s="37"/>
      <c r="X26" s="50" t="str">
        <f>IF(COUNT(N24:S24)&gt;0,ROUND(AVERAGE(U24,U25)*2,0)/2,"")</f>
        <v/>
      </c>
    </row>
    <row r="27" spans="2:24" ht="12.75" customHeight="1" x14ac:dyDescent="0.3">
      <c r="K27" s="5"/>
      <c r="L27" s="7"/>
      <c r="U27" s="11"/>
      <c r="V27" s="36"/>
      <c r="W27" s="37"/>
      <c r="X27" s="37"/>
    </row>
    <row r="28" spans="2:24" ht="12.75" customHeight="1" x14ac:dyDescent="0.3">
      <c r="C28" s="57"/>
      <c r="D28" s="2" t="s">
        <v>33</v>
      </c>
      <c r="K28" s="5">
        <v>5</v>
      </c>
      <c r="L28" s="6" t="s">
        <v>60</v>
      </c>
      <c r="T28" s="9"/>
      <c r="U28" s="11"/>
      <c r="V28" s="36"/>
      <c r="W28" s="37"/>
      <c r="X28" s="37"/>
    </row>
    <row r="29" spans="2:24" ht="12.75" customHeight="1" x14ac:dyDescent="0.3">
      <c r="C29" s="59"/>
      <c r="D29" s="2" t="s">
        <v>45</v>
      </c>
      <c r="K29" s="5"/>
      <c r="N29" s="9">
        <v>1</v>
      </c>
      <c r="O29" s="9">
        <v>2</v>
      </c>
      <c r="P29" s="9">
        <v>3</v>
      </c>
      <c r="Q29" s="9">
        <v>4</v>
      </c>
      <c r="R29" s="9">
        <v>5</v>
      </c>
      <c r="S29" s="9">
        <v>6</v>
      </c>
      <c r="T29" s="9"/>
      <c r="U29" s="11"/>
      <c r="V29" s="36"/>
      <c r="W29" s="37"/>
      <c r="X29" s="37"/>
    </row>
    <row r="30" spans="2:24" ht="12.75" customHeight="1" x14ac:dyDescent="0.3">
      <c r="C30" s="58"/>
      <c r="D30" s="2" t="s">
        <v>41</v>
      </c>
      <c r="K30" s="5"/>
      <c r="L30" s="7"/>
      <c r="M30" s="7" t="s">
        <v>1</v>
      </c>
      <c r="N30" s="82" t="str">
        <f t="shared" ref="N30:S30" si="4">IF(C18&gt;0,C18,"")</f>
        <v/>
      </c>
      <c r="O30" s="83" t="str">
        <f t="shared" si="4"/>
        <v/>
      </c>
      <c r="P30" s="83" t="str">
        <f t="shared" si="4"/>
        <v/>
      </c>
      <c r="Q30" s="83" t="str">
        <f t="shared" si="4"/>
        <v/>
      </c>
      <c r="R30" s="83" t="str">
        <f t="shared" si="4"/>
        <v/>
      </c>
      <c r="S30" s="84" t="str">
        <f t="shared" si="4"/>
        <v/>
      </c>
      <c r="T30" s="9" t="s">
        <v>14</v>
      </c>
      <c r="U30" s="44" t="str">
        <f>IF(COUNT(N30:S30)&gt;0,ROUND(AVERAGE(N30:S30)*2,0)/2,"")</f>
        <v/>
      </c>
      <c r="V30" s="36"/>
      <c r="W30" s="37"/>
      <c r="X30" s="37"/>
    </row>
    <row r="31" spans="2:24" ht="12.75" customHeight="1" x14ac:dyDescent="0.3">
      <c r="K31" s="5"/>
      <c r="M31" s="2" t="s">
        <v>26</v>
      </c>
      <c r="T31" s="9" t="s">
        <v>3</v>
      </c>
      <c r="U31" s="53" t="str">
        <f>IF(I18&gt;0,I18,"")</f>
        <v/>
      </c>
      <c r="V31" s="36"/>
      <c r="W31" s="37"/>
      <c r="X31" s="37"/>
    </row>
    <row r="32" spans="2:24" ht="12.75" customHeight="1" x14ac:dyDescent="0.3">
      <c r="K32" s="6"/>
      <c r="M32" s="2" t="s">
        <v>23</v>
      </c>
      <c r="T32" s="9"/>
      <c r="U32" s="11"/>
      <c r="V32" s="36"/>
      <c r="W32" s="37"/>
      <c r="X32" s="50" t="str">
        <f>IF(COUNT(N30:S30)&gt;0,ROUND(AVERAGE(U30,U31)*2,0)/2,"")</f>
        <v/>
      </c>
    </row>
    <row r="33" spans="2:24" ht="12.75" customHeight="1" thickBot="1" x14ac:dyDescent="0.35">
      <c r="K33" s="6"/>
      <c r="U33" s="11"/>
      <c r="V33" s="36"/>
      <c r="W33" s="37"/>
      <c r="X33" s="37"/>
    </row>
    <row r="34" spans="2:24" ht="12.75" customHeight="1" x14ac:dyDescent="0.3">
      <c r="B34" s="142" t="s">
        <v>76</v>
      </c>
      <c r="C34" s="143"/>
      <c r="D34" s="143"/>
      <c r="E34" s="143"/>
      <c r="F34" s="143"/>
      <c r="G34" s="143"/>
      <c r="H34" s="143"/>
      <c r="I34" s="144"/>
      <c r="K34" s="5">
        <v>6</v>
      </c>
      <c r="L34" s="6" t="s">
        <v>59</v>
      </c>
      <c r="T34" s="9"/>
      <c r="U34" s="11"/>
      <c r="V34" s="36"/>
      <c r="W34" s="37"/>
      <c r="X34" s="37"/>
    </row>
    <row r="35" spans="2:24" ht="12.75" customHeight="1" x14ac:dyDescent="0.3">
      <c r="B35" s="145"/>
      <c r="C35" s="146"/>
      <c r="D35" s="146"/>
      <c r="E35" s="146"/>
      <c r="F35" s="146"/>
      <c r="G35" s="146"/>
      <c r="H35" s="146"/>
      <c r="I35" s="147"/>
      <c r="K35" s="5"/>
      <c r="N35" s="9">
        <v>1</v>
      </c>
      <c r="O35" s="9">
        <v>2</v>
      </c>
      <c r="P35" s="9">
        <v>3</v>
      </c>
      <c r="Q35" s="9">
        <v>4</v>
      </c>
      <c r="R35" s="9">
        <v>5</v>
      </c>
      <c r="S35" s="9">
        <v>6</v>
      </c>
      <c r="T35" s="9"/>
      <c r="U35" s="11"/>
      <c r="V35" s="36"/>
      <c r="W35" s="37"/>
      <c r="X35" s="37"/>
    </row>
    <row r="36" spans="2:24" ht="12.75" customHeight="1" x14ac:dyDescent="0.3">
      <c r="B36" s="136" t="s">
        <v>77</v>
      </c>
      <c r="C36" s="137"/>
      <c r="D36" s="137"/>
      <c r="E36" s="137"/>
      <c r="F36" s="137"/>
      <c r="G36" s="137"/>
      <c r="H36" s="137"/>
      <c r="I36" s="138"/>
      <c r="K36" s="5"/>
      <c r="L36" s="7"/>
      <c r="M36" s="7" t="s">
        <v>1</v>
      </c>
      <c r="N36" s="82" t="str">
        <f t="shared" ref="N36:S36" si="5">IF(C19&gt;0,C19,"")</f>
        <v/>
      </c>
      <c r="O36" s="83" t="str">
        <f t="shared" si="5"/>
        <v/>
      </c>
      <c r="P36" s="83" t="str">
        <f t="shared" si="5"/>
        <v/>
      </c>
      <c r="Q36" s="83" t="str">
        <f t="shared" si="5"/>
        <v/>
      </c>
      <c r="R36" s="83" t="str">
        <f t="shared" si="5"/>
        <v/>
      </c>
      <c r="S36" s="84" t="str">
        <f t="shared" si="5"/>
        <v/>
      </c>
      <c r="T36" s="9" t="s">
        <v>14</v>
      </c>
      <c r="U36" s="44" t="str">
        <f>IF(COUNT(N36:S36)&gt;0,ROUND(AVERAGE(N36:S36)*2,0)/2,"")</f>
        <v/>
      </c>
      <c r="V36" s="36"/>
      <c r="W36" s="37"/>
      <c r="X36" s="37"/>
    </row>
    <row r="37" spans="2:24" ht="12.75" customHeight="1" x14ac:dyDescent="0.3">
      <c r="B37" s="136"/>
      <c r="C37" s="137"/>
      <c r="D37" s="137"/>
      <c r="E37" s="137"/>
      <c r="F37" s="137"/>
      <c r="G37" s="137"/>
      <c r="H37" s="137"/>
      <c r="I37" s="138"/>
      <c r="K37" s="5"/>
      <c r="M37" s="2" t="s">
        <v>26</v>
      </c>
      <c r="T37" s="9" t="s">
        <v>3</v>
      </c>
      <c r="U37" s="53" t="str">
        <f>IF(I19&gt;0,I19,"")</f>
        <v/>
      </c>
      <c r="V37" s="36"/>
      <c r="W37" s="37"/>
      <c r="X37" s="37"/>
    </row>
    <row r="38" spans="2:24" ht="12.75" customHeight="1" x14ac:dyDescent="0.3">
      <c r="B38" s="136"/>
      <c r="C38" s="137"/>
      <c r="D38" s="137"/>
      <c r="E38" s="137"/>
      <c r="F38" s="137"/>
      <c r="G38" s="137"/>
      <c r="H38" s="137"/>
      <c r="I38" s="138"/>
      <c r="K38" s="5"/>
      <c r="L38" s="7"/>
      <c r="M38" s="2" t="s">
        <v>23</v>
      </c>
      <c r="T38" s="9"/>
      <c r="U38" s="11"/>
      <c r="V38" s="36"/>
      <c r="W38" s="37"/>
      <c r="X38" s="50" t="str">
        <f>IF(COUNT(N36:S36)&gt;0,ROUND(AVERAGE(U36,U37)*2,0)/2,"")</f>
        <v/>
      </c>
    </row>
    <row r="39" spans="2:24" ht="12.75" customHeight="1" x14ac:dyDescent="0.3">
      <c r="B39" s="136"/>
      <c r="C39" s="137"/>
      <c r="D39" s="137"/>
      <c r="E39" s="137"/>
      <c r="F39" s="137"/>
      <c r="G39" s="137"/>
      <c r="H39" s="137"/>
      <c r="I39" s="138"/>
      <c r="K39" s="6"/>
      <c r="U39" s="11"/>
      <c r="V39" s="36"/>
      <c r="W39" s="37"/>
      <c r="X39" s="37"/>
    </row>
    <row r="40" spans="2:24" ht="12.75" customHeight="1" thickBot="1" x14ac:dyDescent="0.35">
      <c r="B40" s="139"/>
      <c r="C40" s="140"/>
      <c r="D40" s="140"/>
      <c r="E40" s="140"/>
      <c r="F40" s="140"/>
      <c r="G40" s="140"/>
      <c r="H40" s="140"/>
      <c r="I40" s="141"/>
      <c r="K40" s="5"/>
      <c r="L40" s="18" t="s">
        <v>28</v>
      </c>
      <c r="M40" s="2" t="s">
        <v>61</v>
      </c>
      <c r="T40" s="9" t="s">
        <v>2</v>
      </c>
      <c r="U40" s="11"/>
      <c r="V40" s="54" t="str">
        <f>IF(COUNT(U31,U37)&gt;0,ROUND(AVERAGE(U31,U37),1),"")</f>
        <v/>
      </c>
      <c r="W40" s="37"/>
      <c r="X40" s="37"/>
    </row>
    <row r="41" spans="2:24" ht="12.75" customHeight="1" thickBot="1" x14ac:dyDescent="0.35">
      <c r="K41" s="6"/>
      <c r="M41" s="56" t="s">
        <v>38</v>
      </c>
      <c r="U41" s="11"/>
      <c r="V41" s="55" t="str">
        <f>V40</f>
        <v/>
      </c>
      <c r="W41" s="37"/>
      <c r="X41" s="42"/>
    </row>
    <row r="42" spans="2:24" ht="12.75" customHeight="1" thickBot="1" x14ac:dyDescent="0.35">
      <c r="K42" s="6"/>
      <c r="L42" s="18" t="s">
        <v>27</v>
      </c>
      <c r="M42" s="2" t="s">
        <v>62</v>
      </c>
      <c r="T42" s="9" t="s">
        <v>2</v>
      </c>
      <c r="U42" s="11"/>
      <c r="V42" s="43" t="str">
        <f>IF(COUNT(C18:H19)&gt;0,ROUND(AVERAGE(C18:H19),1),"")</f>
        <v/>
      </c>
      <c r="W42" s="37"/>
      <c r="X42" s="37"/>
    </row>
    <row r="43" spans="2:24" ht="12.75" customHeight="1" x14ac:dyDescent="0.3">
      <c r="B43" s="24" t="s">
        <v>11</v>
      </c>
      <c r="C43" s="25"/>
      <c r="D43" s="25"/>
      <c r="E43" s="25"/>
      <c r="F43" s="25"/>
      <c r="G43" s="25"/>
      <c r="H43" s="112" t="s">
        <v>16</v>
      </c>
      <c r="I43" s="116" t="s">
        <v>18</v>
      </c>
      <c r="K43" s="6"/>
      <c r="W43" s="37"/>
      <c r="X43" s="37"/>
    </row>
    <row r="44" spans="2:24" ht="12.75" customHeight="1" x14ac:dyDescent="0.3">
      <c r="B44" s="26" t="s">
        <v>39</v>
      </c>
      <c r="C44" s="15"/>
      <c r="D44" s="15"/>
      <c r="E44" s="15"/>
      <c r="F44" s="15"/>
      <c r="G44" s="15"/>
      <c r="H44" s="113">
        <f>IF(V69&gt;=4,1,-1)</f>
        <v>-1</v>
      </c>
      <c r="I44" s="117">
        <f>IF(X69&gt;=4,1,-1)</f>
        <v>1</v>
      </c>
      <c r="K44" s="5">
        <v>7</v>
      </c>
      <c r="L44" s="6" t="s">
        <v>42</v>
      </c>
      <c r="T44" s="9"/>
      <c r="U44" s="11"/>
      <c r="V44" s="36"/>
      <c r="W44" s="37"/>
      <c r="X44" s="37"/>
    </row>
    <row r="45" spans="2:24" ht="12.75" customHeight="1" x14ac:dyDescent="0.3">
      <c r="B45" s="111" t="s">
        <v>13</v>
      </c>
      <c r="C45" s="15"/>
      <c r="D45" s="15"/>
      <c r="E45" s="15"/>
      <c r="F45" s="15"/>
      <c r="G45" s="15"/>
      <c r="H45" s="113"/>
      <c r="I45" s="117"/>
      <c r="K45" s="5"/>
      <c r="N45" s="9">
        <v>1</v>
      </c>
      <c r="O45" s="9">
        <v>2</v>
      </c>
      <c r="P45" s="9">
        <v>3</v>
      </c>
      <c r="Q45" s="9">
        <v>4</v>
      </c>
      <c r="R45" s="9">
        <v>5</v>
      </c>
      <c r="S45" s="9">
        <v>6</v>
      </c>
      <c r="T45" s="9"/>
      <c r="U45" s="11"/>
      <c r="V45" s="36"/>
      <c r="W45" s="37"/>
      <c r="X45" s="37"/>
    </row>
    <row r="46" spans="2:24" ht="12.75" customHeight="1" x14ac:dyDescent="0.3">
      <c r="B46" s="26" t="s">
        <v>12</v>
      </c>
      <c r="C46" s="15"/>
      <c r="D46" s="15"/>
      <c r="E46" s="15"/>
      <c r="F46" s="15"/>
      <c r="G46" s="15"/>
      <c r="H46" s="113">
        <f>IF(COUNTIF(V6:V40,"&lt;4")+COUNTIF(V42:V67,"&lt;4")&lt;=2,1,-1)</f>
        <v>1</v>
      </c>
      <c r="I46" s="117">
        <f>IF(COUNTIF(X6:X67,"&lt;4")&lt;=2,1,-1)</f>
        <v>1</v>
      </c>
      <c r="K46" s="5"/>
      <c r="L46" s="7"/>
      <c r="M46" s="7" t="s">
        <v>1</v>
      </c>
      <c r="N46" s="71"/>
      <c r="O46" s="72"/>
      <c r="P46" s="86" t="str">
        <f>IF(E20&gt;0,E20,"")</f>
        <v/>
      </c>
      <c r="Q46" s="86" t="str">
        <f>IF(F20&gt;0,F20,"")</f>
        <v/>
      </c>
      <c r="R46" s="86" t="str">
        <f>IF(G20&gt;0,G20,"")</f>
        <v/>
      </c>
      <c r="S46" s="87" t="str">
        <f>IF(H20&gt;0,H20,"")</f>
        <v/>
      </c>
      <c r="T46" s="9"/>
      <c r="U46" s="11"/>
      <c r="V46" s="36"/>
      <c r="W46" s="37"/>
      <c r="X46" s="50" t="str">
        <f>IF(COUNT(P46:S46)&gt;0,ROUND(AVERAGE(P46:S46)*2,0)/2,"")</f>
        <v/>
      </c>
    </row>
    <row r="47" spans="2:24" ht="12.75" customHeight="1" x14ac:dyDescent="0.3">
      <c r="B47" s="111" t="s">
        <v>13</v>
      </c>
      <c r="C47" s="15"/>
      <c r="D47" s="15"/>
      <c r="E47" s="15"/>
      <c r="F47" s="15"/>
      <c r="G47" s="15"/>
      <c r="H47" s="113"/>
      <c r="I47" s="117"/>
      <c r="K47" s="5"/>
      <c r="T47" s="9"/>
      <c r="V47" s="36"/>
      <c r="W47" s="37"/>
      <c r="X47" s="37"/>
    </row>
    <row r="48" spans="2:24" ht="12.75" customHeight="1" x14ac:dyDescent="0.3">
      <c r="B48" s="26" t="s">
        <v>15</v>
      </c>
      <c r="C48" s="15"/>
      <c r="D48" s="15"/>
      <c r="E48" s="15"/>
      <c r="F48" s="15"/>
      <c r="G48" s="15"/>
      <c r="H48" s="114">
        <f>IF(IF(V8&lt;4,4-V8,0)+IF(V14&lt;4,4-V14,0)+IF(V20&lt;4,4-V20,0)+IF(V40&lt;4,4-V40,0)+IF(V41&lt;4,4-V41,0)+IF(V42&lt;4,4-V42,0)+IF(V56&lt;4,4-V56,0)+IF(V67&lt;4,4-V67,0)&lt;=2,1,-1)</f>
        <v>-1</v>
      </c>
      <c r="I48" s="118">
        <f>IF(IF(X8&lt;4,4-X8,0)+IF(X14&lt;4,4-X14,0)+IF(X20&lt;4,4-X20,0)+IF(X32&lt;4,4-X32,0)+IF(X38&lt;4,4-X38,0)+IF(X26&lt;4,4-X26,0)+IF(X46&lt;4,4-X46,0)+IF(X50&lt;4,4-X50,0)+IF(X67&lt;4,4-X67,0)&lt;=2,1,-1)</f>
        <v>1</v>
      </c>
      <c r="K48" s="5">
        <v>8</v>
      </c>
      <c r="L48" s="6" t="s">
        <v>40</v>
      </c>
      <c r="T48" s="9"/>
      <c r="U48" s="11"/>
      <c r="V48" s="36"/>
      <c r="W48" s="37"/>
      <c r="X48" s="37"/>
    </row>
    <row r="49" spans="2:24" ht="12.75" customHeight="1" x14ac:dyDescent="0.3">
      <c r="B49" s="26"/>
      <c r="C49" s="15"/>
      <c r="D49" s="15"/>
      <c r="E49" s="15"/>
      <c r="F49" s="15"/>
      <c r="G49" s="15"/>
      <c r="H49" s="113"/>
      <c r="I49" s="117"/>
      <c r="K49" s="5"/>
      <c r="N49" s="9">
        <v>1</v>
      </c>
      <c r="O49" s="9">
        <v>2</v>
      </c>
      <c r="P49" s="9">
        <v>3</v>
      </c>
      <c r="Q49" s="9">
        <v>4</v>
      </c>
      <c r="R49" s="9">
        <v>5</v>
      </c>
      <c r="S49" s="9">
        <v>6</v>
      </c>
      <c r="T49" s="9"/>
      <c r="U49" s="11"/>
      <c r="V49" s="36"/>
      <c r="W49" s="37"/>
      <c r="X49" s="37"/>
    </row>
    <row r="50" spans="2:24" ht="12.75" customHeight="1" x14ac:dyDescent="0.35">
      <c r="B50" s="27"/>
      <c r="C50" s="15"/>
      <c r="D50" s="15"/>
      <c r="E50" s="23"/>
      <c r="F50" s="23"/>
      <c r="G50" s="15"/>
      <c r="H50" s="115">
        <f>IF(SUM(H44:H48)=3,1,-1)</f>
        <v>-1</v>
      </c>
      <c r="I50" s="119">
        <f>IF(AND(H50=1,SUM(I44:I48)=3),1,-1)</f>
        <v>-1</v>
      </c>
      <c r="K50" s="5"/>
      <c r="L50" s="7"/>
      <c r="M50" s="7" t="s">
        <v>1</v>
      </c>
      <c r="N50" s="71"/>
      <c r="O50" s="86" t="str">
        <f>IF(D21&gt;0,D21,"")</f>
        <v/>
      </c>
      <c r="P50" s="86" t="str">
        <f>IF(E21&gt;0,E21,"")</f>
        <v/>
      </c>
      <c r="Q50" s="86" t="str">
        <f>IF(F21&gt;0,F21,"")</f>
        <v/>
      </c>
      <c r="R50" s="72"/>
      <c r="S50" s="73"/>
      <c r="T50" s="9"/>
      <c r="U50" s="11"/>
      <c r="V50" s="36"/>
      <c r="W50" s="37"/>
      <c r="X50" s="50" t="str">
        <f>IF(COUNT(O50:Q50)&gt;0,ROUND(AVERAGE(O50:Q50)*2,0)/2,"")</f>
        <v/>
      </c>
    </row>
    <row r="51" spans="2:24" ht="12.75" customHeight="1" x14ac:dyDescent="0.3">
      <c r="B51" s="48" t="s">
        <v>73</v>
      </c>
      <c r="C51" s="15"/>
      <c r="D51" s="15"/>
      <c r="E51" s="15"/>
      <c r="F51" s="15"/>
      <c r="G51" s="15"/>
      <c r="H51" s="15"/>
      <c r="I51" s="28"/>
      <c r="K51" s="5"/>
      <c r="U51" s="11"/>
      <c r="V51" s="36"/>
      <c r="W51" s="37"/>
      <c r="X51" s="37"/>
    </row>
    <row r="52" spans="2:24" ht="12.75" customHeight="1" thickBot="1" x14ac:dyDescent="0.35">
      <c r="B52" s="29" t="s">
        <v>75</v>
      </c>
      <c r="C52" s="30"/>
      <c r="D52" s="30"/>
      <c r="E52" s="30"/>
      <c r="F52" s="30"/>
      <c r="G52" s="30"/>
      <c r="H52" s="30"/>
      <c r="I52" s="31"/>
      <c r="K52" s="5">
        <v>9</v>
      </c>
      <c r="L52" s="6" t="s">
        <v>22</v>
      </c>
      <c r="T52" s="9"/>
      <c r="U52" s="11"/>
      <c r="V52" s="36"/>
      <c r="W52" s="37"/>
      <c r="X52" s="37"/>
    </row>
    <row r="53" spans="2:24" ht="12.75" customHeight="1" x14ac:dyDescent="0.3">
      <c r="K53" s="8"/>
      <c r="N53" s="9">
        <v>1</v>
      </c>
      <c r="O53" s="9">
        <v>2</v>
      </c>
      <c r="P53" s="9">
        <v>3</v>
      </c>
      <c r="Q53" s="9">
        <v>4</v>
      </c>
      <c r="R53" s="9"/>
      <c r="S53" s="9"/>
      <c r="T53" s="9"/>
      <c r="U53" s="11"/>
      <c r="V53" s="36"/>
      <c r="W53" s="37"/>
      <c r="X53" s="37"/>
    </row>
    <row r="54" spans="2:24" ht="12.75" customHeight="1" x14ac:dyDescent="0.3">
      <c r="K54" s="8"/>
      <c r="L54" s="7"/>
      <c r="M54" s="7" t="s">
        <v>1</v>
      </c>
      <c r="N54" s="74" t="str">
        <f>IF(C22&gt;0,C22,"")</f>
        <v/>
      </c>
      <c r="O54" s="75" t="str">
        <f>IF(D22&gt;0,D22,"")</f>
        <v/>
      </c>
      <c r="P54" s="75" t="str">
        <f>IF(E22&gt;0,E22,"")</f>
        <v/>
      </c>
      <c r="Q54" s="75" t="str">
        <f>IF(F22&gt;0,F22,"")</f>
        <v/>
      </c>
      <c r="R54" s="72"/>
      <c r="S54" s="73"/>
      <c r="T54" s="9" t="s">
        <v>14</v>
      </c>
      <c r="U54" s="45" t="str">
        <f>IF(COUNT(N54:Q54)&gt;0,ROUND(AVERAGE(N54:Q54)*2,0)/2,"")</f>
        <v/>
      </c>
      <c r="V54" s="36"/>
      <c r="W54" s="37"/>
      <c r="X54" s="37"/>
    </row>
    <row r="55" spans="2:24" ht="12.75" customHeight="1" x14ac:dyDescent="0.3">
      <c r="K55" s="5"/>
      <c r="M55" s="2" t="s">
        <v>31</v>
      </c>
      <c r="T55" s="9" t="s">
        <v>3</v>
      </c>
      <c r="U55" s="53" t="str">
        <f>IF(I22&gt;0,I22,"")</f>
        <v/>
      </c>
      <c r="V55" s="36"/>
      <c r="W55" s="37"/>
      <c r="X55" s="37"/>
    </row>
    <row r="56" spans="2:24" ht="12.75" customHeight="1" x14ac:dyDescent="0.3">
      <c r="K56" s="8"/>
      <c r="L56" s="7"/>
      <c r="M56" s="2" t="s">
        <v>23</v>
      </c>
      <c r="T56" s="9" t="s">
        <v>2</v>
      </c>
      <c r="U56" s="38"/>
      <c r="V56" s="49" t="str">
        <f>IF(COUNT(N54:Q54)&gt;0,ROUND(AVERAGE(U54,U55),1),"")</f>
        <v/>
      </c>
      <c r="W56" s="37"/>
      <c r="X56" s="37"/>
    </row>
    <row r="57" spans="2:24" ht="12.75" customHeight="1" x14ac:dyDescent="0.3">
      <c r="K57" s="8"/>
      <c r="T57" s="9"/>
      <c r="U57" s="38"/>
      <c r="V57" s="36"/>
      <c r="W57" s="37"/>
      <c r="X57" s="37"/>
    </row>
    <row r="58" spans="2:24" ht="12.75" customHeight="1" x14ac:dyDescent="0.3">
      <c r="K58" s="5">
        <v>10</v>
      </c>
      <c r="L58" s="6" t="s">
        <v>32</v>
      </c>
      <c r="T58" s="9"/>
      <c r="U58" s="11"/>
      <c r="V58" s="36"/>
      <c r="W58" s="37"/>
      <c r="X58" s="37"/>
    </row>
    <row r="59" spans="2:24" ht="12.75" customHeight="1" x14ac:dyDescent="0.3">
      <c r="N59" s="7" t="s">
        <v>47</v>
      </c>
      <c r="O59" s="7" t="s">
        <v>48</v>
      </c>
      <c r="P59" s="7" t="s">
        <v>49</v>
      </c>
      <c r="Q59" s="7" t="s">
        <v>50</v>
      </c>
      <c r="W59" s="37"/>
      <c r="X59" s="37"/>
    </row>
    <row r="60" spans="2:24" ht="12.75" customHeight="1" x14ac:dyDescent="0.3">
      <c r="K60" s="8"/>
      <c r="N60" s="7" t="s">
        <v>51</v>
      </c>
      <c r="O60" s="7" t="s">
        <v>52</v>
      </c>
      <c r="P60" s="7" t="s">
        <v>53</v>
      </c>
      <c r="T60" s="9"/>
      <c r="U60" s="11"/>
      <c r="V60" s="36"/>
      <c r="W60" s="37"/>
      <c r="X60" s="37"/>
    </row>
    <row r="61" spans="2:24" ht="12.75" customHeight="1" x14ac:dyDescent="0.3">
      <c r="K61" s="8"/>
      <c r="L61" s="7"/>
      <c r="M61" s="2" t="s">
        <v>54</v>
      </c>
      <c r="N61" s="82" t="str">
        <f>IF(COUNT(C23)=1,C23,"")</f>
        <v/>
      </c>
      <c r="O61" s="83" t="str">
        <f>IF(COUNT(D23)=1,D23,"")</f>
        <v/>
      </c>
      <c r="P61" s="83" t="str">
        <f>IF(COUNT(E23)=1,E23,"")</f>
        <v/>
      </c>
      <c r="Q61" s="76" t="str">
        <f>IF(COUNT(F23)=1,F23,"")</f>
        <v/>
      </c>
      <c r="V61" s="36"/>
      <c r="W61" s="37"/>
      <c r="X61" s="37"/>
    </row>
    <row r="62" spans="2:24" ht="12.75" customHeight="1" x14ac:dyDescent="0.3">
      <c r="K62" s="5"/>
      <c r="M62" s="79" t="s">
        <v>55</v>
      </c>
      <c r="N62" s="134">
        <f>IF(COUNTIF(N61:P61,"&gt;1")&gt;0,ROUND(AVERAGE(N61:P61)*2,0)/2,0)</f>
        <v>0</v>
      </c>
      <c r="O62" s="134"/>
      <c r="P62" s="134"/>
      <c r="T62" s="9" t="s">
        <v>14</v>
      </c>
      <c r="U62" s="80">
        <f>N62</f>
        <v>0</v>
      </c>
      <c r="W62" s="37"/>
      <c r="X62" s="37"/>
    </row>
    <row r="63" spans="2:24" ht="12.75" customHeight="1" x14ac:dyDescent="0.3">
      <c r="K63" s="5"/>
      <c r="M63" s="79" t="s">
        <v>63</v>
      </c>
      <c r="N63" s="135">
        <f>IF(COUNTIF(N61:O61,"&gt;0")&gt;0,ROUND(AVERAGE(N61:O61)*2,0)/2,0)</f>
        <v>0</v>
      </c>
      <c r="O63" s="135"/>
      <c r="W63" s="37"/>
      <c r="X63" s="37"/>
    </row>
    <row r="64" spans="2:24" ht="12.75" customHeight="1" x14ac:dyDescent="0.3">
      <c r="M64" s="79" t="s">
        <v>64</v>
      </c>
      <c r="P64" s="135" t="str">
        <f>IF(COUNTIF(P61:Q61,"&gt;0")&gt;0,ROUND(AVERAGE(P61:Q61)*2,0)/2,"")</f>
        <v/>
      </c>
      <c r="Q64" s="135"/>
      <c r="T64" s="9" t="s">
        <v>14</v>
      </c>
      <c r="U64" s="81" t="str">
        <f>IF(COUNT(N63,P64)=2,ROUND(AVERAGE(N63,P64)*2,0)/2,"")</f>
        <v/>
      </c>
      <c r="W64" s="37"/>
      <c r="X64" s="37"/>
    </row>
    <row r="65" spans="9:24" ht="12.75" customHeight="1" x14ac:dyDescent="0.3">
      <c r="W65" s="37"/>
      <c r="X65" s="37"/>
    </row>
    <row r="66" spans="9:24" ht="12.75" customHeight="1" x14ac:dyDescent="0.3">
      <c r="K66" s="8"/>
      <c r="M66" s="2" t="s">
        <v>21</v>
      </c>
      <c r="R66" s="57" t="str">
        <f>IF(COUNT(G24)=1,G24,"")</f>
        <v/>
      </c>
      <c r="T66" s="9" t="s">
        <v>14</v>
      </c>
      <c r="U66" s="38"/>
      <c r="V66" s="11"/>
      <c r="W66" s="37"/>
      <c r="X66" s="37"/>
    </row>
    <row r="67" spans="9:24" ht="12.75" customHeight="1" x14ac:dyDescent="0.3">
      <c r="K67" s="8"/>
      <c r="M67" s="2" t="s">
        <v>56</v>
      </c>
      <c r="T67" s="9"/>
      <c r="U67" s="38"/>
      <c r="V67" s="120">
        <f>IF(COUNT(U62,R66)&gt;0,ROUND(AVERAGE(U62,R66),1),"")</f>
        <v>0</v>
      </c>
      <c r="W67" s="37"/>
      <c r="X67" s="50" t="str">
        <f>IF(COUNT(U64,R66)&gt;0,ROUND(AVERAGE(U64,R66)*2,0)/2,"")</f>
        <v/>
      </c>
    </row>
    <row r="68" spans="9:24" ht="12.75" customHeight="1" x14ac:dyDescent="0.3">
      <c r="U68" s="11"/>
      <c r="V68" s="95"/>
      <c r="W68" s="95"/>
      <c r="X68" s="4"/>
    </row>
    <row r="69" spans="9:24" ht="12.75" customHeight="1" thickBot="1" x14ac:dyDescent="0.35">
      <c r="I69" s="107" t="s">
        <v>70</v>
      </c>
      <c r="K69" s="8"/>
      <c r="L69" s="13" t="s">
        <v>6</v>
      </c>
      <c r="M69" s="13"/>
      <c r="N69" s="13"/>
      <c r="O69" s="13"/>
      <c r="P69" s="13"/>
      <c r="Q69" s="13"/>
      <c r="R69" s="13"/>
      <c r="S69" s="13"/>
      <c r="T69" s="14"/>
      <c r="U69" s="97" t="s">
        <v>4</v>
      </c>
      <c r="V69" s="121">
        <f>IF(COUNT(V8:V67)&gt;0,ROUND(AVERAGE(V8,V14,V20,V40,V41,V42,V56,V67),1),"")</f>
        <v>0</v>
      </c>
      <c r="W69" s="96"/>
      <c r="X69" s="51" t="str">
        <f>IF(COUNT(X6:X67)&gt;0,ROUND(AVERAGE(X8,X14,X20,X32,X38,X26,X46,X50,X67),1),"")</f>
        <v/>
      </c>
    </row>
    <row r="73" spans="9:24" x14ac:dyDescent="0.3">
      <c r="K73" s="8"/>
    </row>
    <row r="84" spans="11:24" x14ac:dyDescent="0.3">
      <c r="K84" s="19"/>
      <c r="L84" s="15"/>
      <c r="M84" s="15"/>
      <c r="N84" s="15"/>
      <c r="O84" s="15"/>
      <c r="P84" s="15"/>
      <c r="Q84" s="15"/>
      <c r="R84" s="15"/>
      <c r="S84" s="15"/>
      <c r="T84" s="15"/>
      <c r="U84" s="15"/>
      <c r="V84" s="20"/>
      <c r="W84" s="20"/>
      <c r="X84" s="15"/>
    </row>
    <row r="85" spans="11:24" x14ac:dyDescent="0.3">
      <c r="K85" s="19"/>
      <c r="L85" s="20"/>
      <c r="M85" s="20"/>
      <c r="N85" s="20"/>
      <c r="O85" s="20"/>
      <c r="P85" s="20"/>
      <c r="Q85" s="20"/>
      <c r="R85" s="20"/>
      <c r="S85" s="20"/>
      <c r="T85" s="21"/>
      <c r="U85" s="20"/>
      <c r="V85" s="16"/>
      <c r="W85" s="16"/>
      <c r="X85" s="15"/>
    </row>
    <row r="86" spans="11:24" x14ac:dyDescent="0.3">
      <c r="K86" s="15"/>
      <c r="L86" s="15"/>
      <c r="M86" s="15"/>
      <c r="N86" s="15"/>
      <c r="O86" s="15"/>
      <c r="P86" s="15"/>
      <c r="Q86" s="15"/>
      <c r="R86" s="15"/>
      <c r="S86" s="15"/>
      <c r="T86" s="15"/>
      <c r="U86" s="15"/>
      <c r="V86" s="15"/>
      <c r="W86" s="15"/>
      <c r="X86" s="15"/>
    </row>
    <row r="87" spans="11:24" x14ac:dyDescent="0.3">
      <c r="K87" s="15"/>
      <c r="L87" s="15"/>
      <c r="M87" s="15"/>
      <c r="N87" s="15"/>
      <c r="O87" s="15"/>
      <c r="P87" s="15"/>
      <c r="Q87" s="15"/>
      <c r="R87" s="15"/>
      <c r="S87" s="15"/>
      <c r="T87" s="15"/>
      <c r="U87" s="15"/>
      <c r="V87" s="22"/>
      <c r="W87" s="22"/>
      <c r="X87" s="15"/>
    </row>
    <row r="88" spans="11:24" x14ac:dyDescent="0.3">
      <c r="K88" s="15"/>
      <c r="L88" s="15"/>
      <c r="M88" s="15"/>
      <c r="N88" s="15"/>
      <c r="O88" s="15"/>
      <c r="P88" s="15"/>
      <c r="Q88" s="15"/>
      <c r="R88" s="15"/>
      <c r="S88" s="15"/>
      <c r="T88" s="15"/>
      <c r="U88" s="15"/>
      <c r="V88" s="15"/>
      <c r="W88" s="15"/>
      <c r="X88" s="15"/>
    </row>
    <row r="89" spans="11:24" x14ac:dyDescent="0.3">
      <c r="K89" s="15"/>
      <c r="L89" s="15"/>
      <c r="M89" s="15"/>
      <c r="N89" s="15"/>
      <c r="O89" s="15"/>
      <c r="P89" s="15"/>
      <c r="Q89" s="15"/>
      <c r="R89" s="15"/>
      <c r="S89" s="15"/>
      <c r="T89" s="15"/>
      <c r="U89" s="15"/>
      <c r="V89" s="15"/>
      <c r="W89" s="15"/>
      <c r="X89" s="15"/>
    </row>
    <row r="90" spans="11:24" x14ac:dyDescent="0.3">
      <c r="K90" s="15"/>
      <c r="L90" s="15"/>
      <c r="M90" s="15"/>
      <c r="N90" s="15"/>
      <c r="O90" s="15"/>
      <c r="P90" s="15"/>
      <c r="Q90" s="15"/>
      <c r="R90" s="15"/>
      <c r="S90" s="15"/>
      <c r="T90" s="15"/>
      <c r="U90" s="15"/>
      <c r="V90" s="15"/>
      <c r="W90" s="15"/>
      <c r="X90" s="15"/>
    </row>
  </sheetData>
  <sheetProtection algorithmName="SHA-512" hashValue="Am1aPi2vaaGgXgHkhqZhAThuemhmXyObnhZUJB56ZRQCA2vd6gVqOfWI7jHejFZ3Uer43hT+kWPs0gl5IRN4+w==" saltValue="L48FrY+d+oUWP6j3X6zWJQ==" spinCount="100000" sheet="1" objects="1" scenarios="1"/>
  <mergeCells count="7">
    <mergeCell ref="X1:X2"/>
    <mergeCell ref="N62:P62"/>
    <mergeCell ref="N63:O63"/>
    <mergeCell ref="P64:Q64"/>
    <mergeCell ref="B36:I40"/>
    <mergeCell ref="B34:I35"/>
    <mergeCell ref="V1:V2"/>
  </mergeCells>
  <phoneticPr fontId="1" type="noConversion"/>
  <conditionalFormatting sqref="H44">
    <cfRule type="iconSet" priority="61">
      <iconSet iconSet="3Symbols2">
        <cfvo type="percent" val="0"/>
        <cfvo type="num" val="0"/>
        <cfvo type="num" val="0"/>
      </iconSet>
    </cfRule>
  </conditionalFormatting>
  <conditionalFormatting sqref="H46">
    <cfRule type="iconSet" priority="60">
      <iconSet iconSet="3Symbols2">
        <cfvo type="percent" val="0"/>
        <cfvo type="num" val="0"/>
        <cfvo type="num" val="0"/>
      </iconSet>
    </cfRule>
  </conditionalFormatting>
  <conditionalFormatting sqref="H48">
    <cfRule type="iconSet" priority="59">
      <iconSet iconSet="3Symbols2">
        <cfvo type="percent" val="0"/>
        <cfvo type="num" val="0"/>
        <cfvo type="num" val="0"/>
      </iconSet>
    </cfRule>
  </conditionalFormatting>
  <conditionalFormatting sqref="E50:F50">
    <cfRule type="cellIs" dxfId="37" priority="57" operator="lessThan">
      <formula>0</formula>
    </cfRule>
    <cfRule type="cellIs" dxfId="36" priority="58" operator="greaterThan">
      <formula>0</formula>
    </cfRule>
  </conditionalFormatting>
  <conditionalFormatting sqref="I44 I46 I48">
    <cfRule type="iconSet" priority="56">
      <iconSet iconSet="3Symbols2">
        <cfvo type="percent" val="0"/>
        <cfvo type="num" val="0"/>
        <cfvo type="num" val="0"/>
      </iconSet>
    </cfRule>
  </conditionalFormatting>
  <conditionalFormatting sqref="H50:I50">
    <cfRule type="iconSet" priority="55">
      <iconSet iconSet="3Symbols2">
        <cfvo type="percent" val="0"/>
        <cfvo type="num" val="0"/>
        <cfvo type="num" val="0"/>
      </iconSet>
    </cfRule>
  </conditionalFormatting>
  <conditionalFormatting sqref="C22:F22 I22 I19 C14:I18">
    <cfRule type="cellIs" dxfId="35" priority="54" stopIfTrue="1" operator="between">
      <formula>1</formula>
      <formula>3.99</formula>
    </cfRule>
  </conditionalFormatting>
  <conditionalFormatting sqref="U6:U7 U12:U13 U18:U19 U30:U31 U36:U37 V40:V42 U24:U25 U54:U55 N54:Q54">
    <cfRule type="cellIs" dxfId="34" priority="53" stopIfTrue="1" operator="between">
      <formula>1</formula>
      <formula>3.99</formula>
    </cfRule>
  </conditionalFormatting>
  <conditionalFormatting sqref="V8 X8">
    <cfRule type="cellIs" dxfId="33" priority="52" stopIfTrue="1" operator="between">
      <formula>1</formula>
      <formula>3.99</formula>
    </cfRule>
  </conditionalFormatting>
  <conditionalFormatting sqref="V40:V42">
    <cfRule type="cellIs" dxfId="32" priority="47" stopIfTrue="1" operator="between">
      <formula>1</formula>
      <formula>3.99</formula>
    </cfRule>
  </conditionalFormatting>
  <conditionalFormatting sqref="X46">
    <cfRule type="cellIs" dxfId="31" priority="45" stopIfTrue="1" operator="between">
      <formula>1</formula>
      <formula>3.99</formula>
    </cfRule>
  </conditionalFormatting>
  <conditionalFormatting sqref="X50">
    <cfRule type="cellIs" dxfId="30" priority="44" stopIfTrue="1" operator="between">
      <formula>1</formula>
      <formula>3.99</formula>
    </cfRule>
  </conditionalFormatting>
  <conditionalFormatting sqref="V56">
    <cfRule type="cellIs" dxfId="29" priority="43" stopIfTrue="1" operator="between">
      <formula>1</formula>
      <formula>3.99</formula>
    </cfRule>
  </conditionalFormatting>
  <conditionalFormatting sqref="V67">
    <cfRule type="cellIs" dxfId="28" priority="42" stopIfTrue="1" operator="between">
      <formula>1</formula>
      <formula>3.99</formula>
    </cfRule>
  </conditionalFormatting>
  <conditionalFormatting sqref="V69:X69">
    <cfRule type="cellIs" dxfId="27" priority="41" stopIfTrue="1" operator="between">
      <formula>1</formula>
      <formula>3.99</formula>
    </cfRule>
  </conditionalFormatting>
  <conditionalFormatting sqref="C19:H19">
    <cfRule type="cellIs" dxfId="26" priority="40" stopIfTrue="1" operator="between">
      <formula>1</formula>
      <formula>3.99</formula>
    </cfRule>
  </conditionalFormatting>
  <conditionalFormatting sqref="E20:F20">
    <cfRule type="cellIs" dxfId="25" priority="39" stopIfTrue="1" operator="between">
      <formula>1</formula>
      <formula>3.99</formula>
    </cfRule>
  </conditionalFormatting>
  <conditionalFormatting sqref="G20:H20">
    <cfRule type="cellIs" dxfId="24" priority="38" stopIfTrue="1" operator="between">
      <formula>1</formula>
      <formula>3.99</formula>
    </cfRule>
  </conditionalFormatting>
  <conditionalFormatting sqref="G24">
    <cfRule type="cellIs" dxfId="23" priority="37" stopIfTrue="1" operator="between">
      <formula>1</formula>
      <formula>3.99</formula>
    </cfRule>
  </conditionalFormatting>
  <conditionalFormatting sqref="D21:E21">
    <cfRule type="cellIs" dxfId="22" priority="36" stopIfTrue="1" operator="between">
      <formula>1</formula>
      <formula>3.99</formula>
    </cfRule>
  </conditionalFormatting>
  <conditionalFormatting sqref="F21">
    <cfRule type="cellIs" dxfId="21" priority="35" stopIfTrue="1" operator="between">
      <formula>1</formula>
      <formula>3.99</formula>
    </cfRule>
  </conditionalFormatting>
  <conditionalFormatting sqref="C23:E23">
    <cfRule type="cellIs" dxfId="20" priority="34" stopIfTrue="1" operator="between">
      <formula>1</formula>
      <formula>3.99</formula>
    </cfRule>
  </conditionalFormatting>
  <conditionalFormatting sqref="N6:S6">
    <cfRule type="cellIs" dxfId="19" priority="33" stopIfTrue="1" operator="between">
      <formula>1</formula>
      <formula>3.99</formula>
    </cfRule>
  </conditionalFormatting>
  <conditionalFormatting sqref="Q61">
    <cfRule type="cellIs" dxfId="18" priority="22" stopIfTrue="1" operator="between">
      <formula>1</formula>
      <formula>3.99</formula>
    </cfRule>
  </conditionalFormatting>
  <conditionalFormatting sqref="N18:S18">
    <cfRule type="cellIs" dxfId="17" priority="20" stopIfTrue="1" operator="between">
      <formula>1</formula>
      <formula>3.99</formula>
    </cfRule>
  </conditionalFormatting>
  <conditionalFormatting sqref="N12:S12">
    <cfRule type="cellIs" dxfId="16" priority="21" stopIfTrue="1" operator="between">
      <formula>1</formula>
      <formula>3.99</formula>
    </cfRule>
  </conditionalFormatting>
  <conditionalFormatting sqref="N30:S30">
    <cfRule type="cellIs" dxfId="15" priority="19" stopIfTrue="1" operator="between">
      <formula>1</formula>
      <formula>3.99</formula>
    </cfRule>
  </conditionalFormatting>
  <conditionalFormatting sqref="N36:S36">
    <cfRule type="cellIs" dxfId="14" priority="18" stopIfTrue="1" operator="between">
      <formula>1</formula>
      <formula>3.99</formula>
    </cfRule>
  </conditionalFormatting>
  <conditionalFormatting sqref="N24:S24">
    <cfRule type="cellIs" dxfId="13" priority="17" stopIfTrue="1" operator="between">
      <formula>1</formula>
      <formula>3.99</formula>
    </cfRule>
  </conditionalFormatting>
  <conditionalFormatting sqref="P46:S46">
    <cfRule type="cellIs" dxfId="12" priority="16" stopIfTrue="1" operator="between">
      <formula>1</formula>
      <formula>3.99</formula>
    </cfRule>
  </conditionalFormatting>
  <conditionalFormatting sqref="O50:Q50">
    <cfRule type="cellIs" dxfId="11" priority="15" stopIfTrue="1" operator="between">
      <formula>1</formula>
      <formula>3.99</formula>
    </cfRule>
  </conditionalFormatting>
  <conditionalFormatting sqref="N61:P61">
    <cfRule type="cellIs" dxfId="10" priority="14" stopIfTrue="1" operator="between">
      <formula>1</formula>
      <formula>3.99</formula>
    </cfRule>
  </conditionalFormatting>
  <conditionalFormatting sqref="R66">
    <cfRule type="cellIs" dxfId="9" priority="13" stopIfTrue="1" operator="between">
      <formula>1</formula>
      <formula>3.99</formula>
    </cfRule>
  </conditionalFormatting>
  <conditionalFormatting sqref="X67">
    <cfRule type="cellIs" dxfId="8" priority="12" stopIfTrue="1" operator="between">
      <formula>1</formula>
      <formula>3.99</formula>
    </cfRule>
  </conditionalFormatting>
  <conditionalFormatting sqref="F23">
    <cfRule type="cellIs" dxfId="7" priority="11" stopIfTrue="1" operator="between">
      <formula>1</formula>
      <formula>3.99</formula>
    </cfRule>
  </conditionalFormatting>
  <conditionalFormatting sqref="V14 X14">
    <cfRule type="cellIs" dxfId="6" priority="10" stopIfTrue="1" operator="between">
      <formula>1</formula>
      <formula>3.99</formula>
    </cfRule>
  </conditionalFormatting>
  <conditionalFormatting sqref="V20 X20">
    <cfRule type="cellIs" dxfId="5" priority="9" stopIfTrue="1" operator="between">
      <formula>1</formula>
      <formula>3.99</formula>
    </cfRule>
  </conditionalFormatting>
  <conditionalFormatting sqref="X26">
    <cfRule type="cellIs" dxfId="4" priority="8" stopIfTrue="1" operator="between">
      <formula>1</formula>
      <formula>3.99</formula>
    </cfRule>
  </conditionalFormatting>
  <conditionalFormatting sqref="X32">
    <cfRule type="cellIs" dxfId="3" priority="7" stopIfTrue="1" operator="between">
      <formula>1</formula>
      <formula>3.99</formula>
    </cfRule>
  </conditionalFormatting>
  <conditionalFormatting sqref="X38">
    <cfRule type="cellIs" dxfId="2" priority="6" stopIfTrue="1" operator="between">
      <formula>1</formula>
      <formula>3.99</formula>
    </cfRule>
  </conditionalFormatting>
  <conditionalFormatting sqref="C25:H25">
    <cfRule type="cellIs" dxfId="1" priority="4" stopIfTrue="1" operator="equal">
      <formula>0</formula>
    </cfRule>
    <cfRule type="cellIs" dxfId="0" priority="5" stopIfTrue="1" operator="lessThan">
      <formula>4</formula>
    </cfRule>
  </conditionalFormatting>
  <printOptions horizontalCentered="1"/>
  <pageMargins left="0.78740157480314965" right="0.78740157480314965" top="0.39370078740157483" bottom="0.39370078740157483" header="0.51181102362204722" footer="0.51181102362204722"/>
  <pageSetup paperSize="9" scale="5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iconSet" priority="1" id="{7880E607-1529-4CF8-B3E2-8B27A5512840}">
            <x14:iconSet iconSet="4Arrows" showValue="0" custom="1">
              <x14:cfvo type="percent">
                <xm:f>0</xm:f>
              </x14:cfvo>
              <x14:cfvo type="num">
                <xm:f>1</xm:f>
              </x14:cfvo>
              <x14:cfvo type="num">
                <xm:f>2</xm:f>
              </x14:cfvo>
              <x14:cfvo type="num">
                <xm:f>3</xm:f>
              </x14:cfvo>
              <x14:cfIcon iconSet="NoIcons" iconId="0"/>
              <x14:cfIcon iconSet="3Arrows" iconId="2"/>
              <x14:cfIcon iconSet="3Triangles" iconId="1"/>
              <x14:cfIcon iconSet="3Arrows" iconId="0"/>
            </x14:iconSet>
          </x14:cfRule>
          <xm:sqref>D26:H26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QV Profil E mit BM</vt:lpstr>
      <vt:lpstr>'QV Profil E mit BM'!Druckbereich</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hugo.biasini</dc:creator>
  <cp:lastModifiedBy>Wyrsch Iwan</cp:lastModifiedBy>
  <cp:lastPrinted>2021-05-26T09:28:44Z</cp:lastPrinted>
  <dcterms:created xsi:type="dcterms:W3CDTF">2010-08-24T05:48:41Z</dcterms:created>
  <dcterms:modified xsi:type="dcterms:W3CDTF">2022-05-10T04:56:04Z</dcterms:modified>
</cp:coreProperties>
</file>